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787"/>
  </bookViews>
  <sheets>
    <sheet name="表一 (2)" sheetId="1" r:id="rId1"/>
  </sheets>
  <definedNames>
    <definedName name="_xlnm.Print_Area" localSheetId="0">'表一 (2)'!$A$1:$E$27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<sst xmlns="http://schemas.openxmlformats.org/spreadsheetml/2006/main" count="30">
  <si>
    <t>表一</t>
  </si>
  <si>
    <t>2017年全市一般公共预算收入代编预算表</t>
  </si>
  <si>
    <t>单位：万元</t>
  </si>
  <si>
    <r>
      <t>项</t>
    </r>
    <r>
      <rPr>
        <b/>
        <sz val="12"/>
        <rFont val="Times New Roman"/>
        <family val="1"/>
        <charset val="0"/>
      </rPr>
      <t xml:space="preserve">   </t>
    </r>
    <r>
      <rPr>
        <b/>
        <sz val="12"/>
        <rFont val="宋体"/>
        <charset val="134"/>
      </rPr>
      <t>目</t>
    </r>
  </si>
  <si>
    <r>
      <t>2016</t>
    </r>
    <r>
      <rPr>
        <b/>
        <sz val="12"/>
        <rFont val="宋体"/>
        <charset val="134"/>
      </rPr>
      <t>年
预算数</t>
    </r>
  </si>
  <si>
    <r>
      <t>2017</t>
    </r>
    <r>
      <rPr>
        <b/>
        <sz val="12"/>
        <rFont val="宋体"/>
        <charset val="134"/>
      </rPr>
      <t>年
建议数</t>
    </r>
  </si>
  <si>
    <t>增长额</t>
  </si>
  <si>
    <r>
      <t>增长率（</t>
    </r>
    <r>
      <rPr>
        <b/>
        <sz val="12"/>
        <rFont val="Times New Roman"/>
        <family val="1"/>
        <charset val="0"/>
      </rPr>
      <t>%</t>
    </r>
    <r>
      <rPr>
        <b/>
        <sz val="12"/>
        <rFont val="宋体"/>
        <charset val="134"/>
      </rPr>
      <t>）</t>
    </r>
  </si>
  <si>
    <t>一般公共预算收入合计</t>
  </si>
  <si>
    <t xml:space="preserve">  税收收入小计</t>
  </si>
  <si>
    <t xml:space="preserve">  增值税</t>
  </si>
  <si>
    <t xml:space="preserve">  营业税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</si>
  <si>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</si>
  <si>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</si>
  <si>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</si>
  <si>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</si>
  <si>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</si>
  <si>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</si>
  <si>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</si>
  <si>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</si>
  <si>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</si>
  <si>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</si>
  <si>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</si>
  <si>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非税收入小计</t>
  </si>
  <si>
    <t xml:space="preserve">  专项收入</t>
  </si>
  <si>
    <t xml:space="preserve">  行政事业性收费收入</t>
  </si>
  <si>
    <t xml:space="preserve">  罚没收入</t>
  </si>
  <si>
    <t xml:space="preserve">  国有资产有偿使用收入</t>
  </si>
  <si>
    <r>
      <t xml:space="preserve"> </t>
    </r>
    <r>
      <rPr>
        <sz val="12"/>
        <rFont val="宋体"/>
        <charset val="134"/>
      </rPr>
      <t xml:space="preserve"> 政府住房基金收入</t>
    </r>
  </si>
  <si>
    <t xml:space="preserve">  其他收入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</si>
</sst>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2">
    <font>
      <sz val="12"/>
      <name val="宋体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2"/>
      <name val="黑体"/>
      <charset val="134"/>
    </font>
    <font>
      <sz val="20"/>
      <name val="方正小标宋简体"/>
      <family val="4"/>
      <charset val="134"/>
    </font>
    <font>
      <b/>
      <sz val="20"/>
      <name val="方正小标宋简体"/>
      <family val="4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b/>
      <sz val="12"/>
      <name val="宋体"/>
      <charset val="134"/>
    </font>
    <font>
      <b/>
      <sz val="12"/>
      <name val="Times New Roman"/>
      <family val="1"/>
      <charset val="0"/>
    </font>
    <font>
      <b/>
      <sz val="12"/>
      <name val="楷体_GB2312"/>
      <family val="3"/>
      <charset val="134"/>
    </font>
    <font>
      <sz val="12"/>
      <name val="Times New Roman"/>
      <family val="1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25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4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0" fillId="18" borderId="12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1" fontId="6" fillId="0" borderId="0" xfId="0" applyNumberFormat="1" applyFont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177" fontId="9" fillId="0" borderId="3" xfId="0" applyNumberFormat="1" applyFont="1" applyBorder="1" applyAlignment="1" applyProtection="1">
      <alignment horizontal="right" vertical="center"/>
    </xf>
    <xf numFmtId="176" fontId="9" fillId="0" borderId="3" xfId="0" applyNumberFormat="1" applyFont="1" applyBorder="1" applyAlignment="1" applyProtection="1">
      <alignment horizontal="right" vertical="center"/>
    </xf>
    <xf numFmtId="177" fontId="2" fillId="0" borderId="0" xfId="0" applyNumberFormat="1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7" fontId="11" fillId="0" borderId="3" xfId="0" applyNumberFormat="1" applyFont="1" applyBorder="1" applyAlignment="1" applyProtection="1">
      <alignment horizontal="right" vertical="center"/>
    </xf>
    <xf numFmtId="176" fontId="11" fillId="0" borderId="3" xfId="0" applyNumberFormat="1" applyFont="1" applyBorder="1" applyAlignment="1" applyProtection="1">
      <alignment horizontal="right" vertical="center"/>
    </xf>
    <xf numFmtId="0" fontId="0" fillId="0" borderId="3" xfId="11" applyFont="1" applyBorder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03年地方预算表（本级）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L42"/>
  <sheetViews>
    <sheetView showZeros="0" tabSelected="1" workbookViewId="0">
      <pane xSplit="1" ySplit="5" topLeftCell="B6" activePane="bottomRight" state="frozen"/>
      <selection/>
      <selection pane="topRight"/>
      <selection pane="bottomLeft"/>
      <selection pane="bottomRight" activeCell="C4" sqref="C4:C5"/>
    </sheetView>
  </sheetViews>
  <sheetFormatPr defaultColWidth="8.75" defaultRowHeight="15.6"/>
  <cols>
    <col min="1" max="1" width="24.625" style="4" customWidth="1"/>
    <col min="2" max="5" width="13.25" style="5" customWidth="1"/>
    <col min="6" max="6" width="9" style="5"/>
    <col min="7" max="8" width="10" style="5"/>
    <col min="9" max="11" width="9" style="5"/>
    <col min="12" max="12" width="10" style="5"/>
    <col min="13" max="32" width="9" style="5"/>
    <col min="33" max="16384" width="8.75" style="5"/>
  </cols>
  <sheetData>
    <row r="1" spans="1:1">
      <c r="A1" s="4" t="s">
        <v>0</v>
      </c>
    </row>
    <row r="2" ht="27" customHeight="1" spans="1:5">
      <c r="A2" s="6" t="s">
        <v>1</v>
      </c>
      <c r="B2" s="7"/>
      <c r="C2" s="7"/>
      <c r="D2" s="7"/>
      <c r="E2" s="7"/>
    </row>
    <row r="3" s="1" customFormat="1" ht="21" customHeight="1" spans="1:5">
      <c r="A3" s="8"/>
      <c r="B3" s="9"/>
      <c r="C3" s="9"/>
      <c r="D3" s="9"/>
      <c r="E3" s="10" t="s">
        <v>2</v>
      </c>
    </row>
    <row r="4" s="2" customFormat="1" ht="31.15" customHeight="1" spans="1:5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</row>
    <row r="5" s="2" customFormat="1" ht="43.9" customHeight="1" spans="1:5">
      <c r="A5" s="15"/>
      <c r="B5" s="15"/>
      <c r="C5" s="15"/>
      <c r="D5" s="13"/>
      <c r="E5" s="14"/>
    </row>
    <row r="6" s="3" customFormat="1" ht="27.6" customHeight="1" spans="1:12">
      <c r="A6" s="16" t="s">
        <v>8</v>
      </c>
      <c r="B6" s="17">
        <v>308716.18</v>
      </c>
      <c r="C6" s="17">
        <f>C7+C21</f>
        <v>350084.2779</v>
      </c>
      <c r="D6" s="17">
        <f t="shared" ref="D6:D27" si="0">C6-B6</f>
        <v>41368.0979</v>
      </c>
      <c r="E6" s="18">
        <f t="shared" ref="E6:E27" si="1">D6/B6*100</f>
        <v>13.4000420386129</v>
      </c>
      <c r="H6" s="19"/>
      <c r="L6" s="26"/>
    </row>
    <row r="7" s="3" customFormat="1" ht="27.6" customHeight="1" spans="1:8">
      <c r="A7" s="20" t="s">
        <v>9</v>
      </c>
      <c r="B7" s="17">
        <v>171711.43</v>
      </c>
      <c r="C7" s="17">
        <f>SUM(C8:C20)</f>
        <v>195269.0004</v>
      </c>
      <c r="D7" s="17">
        <f t="shared" si="0"/>
        <v>23557.5704</v>
      </c>
      <c r="E7" s="18">
        <f t="shared" si="1"/>
        <v>13.7192791417555</v>
      </c>
      <c r="H7" s="19"/>
    </row>
    <row r="8" s="1" customFormat="1" ht="27.6" customHeight="1" spans="1:7">
      <c r="A8" s="21" t="s">
        <v>10</v>
      </c>
      <c r="B8" s="22">
        <v>18046.2</v>
      </c>
      <c r="C8" s="22">
        <f>B8*1.13+77969-2121+548</f>
        <v>96788.206</v>
      </c>
      <c r="D8" s="22">
        <f t="shared" si="0"/>
        <v>78742.006</v>
      </c>
      <c r="E8" s="23">
        <f t="shared" si="1"/>
        <v>436.33566069311</v>
      </c>
      <c r="G8" s="3"/>
    </row>
    <row r="9" s="1" customFormat="1" ht="27.6" customHeight="1" spans="1:5">
      <c r="A9" s="21" t="s">
        <v>11</v>
      </c>
      <c r="B9" s="22">
        <v>68998.85</v>
      </c>
      <c r="C9" s="22"/>
      <c r="D9" s="22">
        <f t="shared" si="0"/>
        <v>-68998.85</v>
      </c>
      <c r="E9" s="23">
        <f t="shared" si="1"/>
        <v>-100</v>
      </c>
    </row>
    <row r="10" s="1" customFormat="1" ht="27.6" customHeight="1" spans="1:5">
      <c r="A10" s="21" t="s">
        <v>12</v>
      </c>
      <c r="B10" s="22">
        <v>13154.64</v>
      </c>
      <c r="C10" s="22">
        <f>B10*1.14</f>
        <v>14996.2896</v>
      </c>
      <c r="D10" s="22">
        <f t="shared" si="0"/>
        <v>1841.6496</v>
      </c>
      <c r="E10" s="23">
        <f t="shared" si="1"/>
        <v>14</v>
      </c>
    </row>
    <row r="11" s="1" customFormat="1" ht="27.6" customHeight="1" spans="1:5">
      <c r="A11" s="21" t="s">
        <v>13</v>
      </c>
      <c r="B11" s="22">
        <v>4155.9</v>
      </c>
      <c r="C11" s="22">
        <f>B11*1.13-252</f>
        <v>4444.167</v>
      </c>
      <c r="D11" s="22">
        <f t="shared" si="0"/>
        <v>288.267</v>
      </c>
      <c r="E11" s="23">
        <f t="shared" si="1"/>
        <v>6.93633148054573</v>
      </c>
    </row>
    <row r="12" s="1" customFormat="1" ht="27.6" customHeight="1" spans="1:5">
      <c r="A12" s="21" t="s">
        <v>14</v>
      </c>
      <c r="B12" s="22">
        <v>746.39</v>
      </c>
      <c r="C12" s="22">
        <f t="shared" ref="C12:C16" si="2">B12*1.13</f>
        <v>843.4207</v>
      </c>
      <c r="D12" s="22">
        <f t="shared" si="0"/>
        <v>97.0306999999999</v>
      </c>
      <c r="E12" s="23">
        <f t="shared" si="1"/>
        <v>13</v>
      </c>
    </row>
    <row r="13" s="1" customFormat="1" ht="27.6" customHeight="1" spans="1:5">
      <c r="A13" s="21" t="s">
        <v>15</v>
      </c>
      <c r="B13" s="22">
        <v>12069.25</v>
      </c>
      <c r="C13" s="22">
        <f>B13*1.16</f>
        <v>14000.33</v>
      </c>
      <c r="D13" s="22">
        <f t="shared" si="0"/>
        <v>1931.08</v>
      </c>
      <c r="E13" s="23">
        <f t="shared" si="1"/>
        <v>16</v>
      </c>
    </row>
    <row r="14" s="1" customFormat="1" ht="27.6" customHeight="1" spans="1:5">
      <c r="A14" s="21" t="s">
        <v>16</v>
      </c>
      <c r="B14" s="22">
        <v>6755.7</v>
      </c>
      <c r="C14" s="22">
        <f t="shared" si="2"/>
        <v>7633.941</v>
      </c>
      <c r="D14" s="22">
        <f t="shared" si="0"/>
        <v>878.240999999999</v>
      </c>
      <c r="E14" s="23">
        <f t="shared" si="1"/>
        <v>13</v>
      </c>
    </row>
    <row r="15" s="1" customFormat="1" ht="27.6" customHeight="1" spans="1:5">
      <c r="A15" s="21" t="s">
        <v>17</v>
      </c>
      <c r="B15" s="22">
        <v>3763.95</v>
      </c>
      <c r="C15" s="22">
        <f t="shared" si="2"/>
        <v>4253.2635</v>
      </c>
      <c r="D15" s="22">
        <f t="shared" si="0"/>
        <v>489.313499999999</v>
      </c>
      <c r="E15" s="23">
        <f t="shared" si="1"/>
        <v>13</v>
      </c>
    </row>
    <row r="16" s="1" customFormat="1" ht="27.6" customHeight="1" spans="1:5">
      <c r="A16" s="21" t="s">
        <v>18</v>
      </c>
      <c r="B16" s="22">
        <v>12907.35</v>
      </c>
      <c r="C16" s="22">
        <f t="shared" si="2"/>
        <v>14585.3055</v>
      </c>
      <c r="D16" s="22">
        <f t="shared" si="0"/>
        <v>1677.9555</v>
      </c>
      <c r="E16" s="23">
        <f t="shared" si="1"/>
        <v>13</v>
      </c>
    </row>
    <row r="17" s="1" customFormat="1" ht="27.6" customHeight="1" spans="1:5">
      <c r="A17" s="21" t="s">
        <v>19</v>
      </c>
      <c r="B17" s="22">
        <v>11910.03</v>
      </c>
      <c r="C17" s="22">
        <f>B17*1.2</f>
        <v>14292.036</v>
      </c>
      <c r="D17" s="22">
        <f t="shared" si="0"/>
        <v>2382.006</v>
      </c>
      <c r="E17" s="23">
        <f t="shared" si="1"/>
        <v>20</v>
      </c>
    </row>
    <row r="18" s="1" customFormat="1" ht="27.6" customHeight="1" spans="1:5">
      <c r="A18" s="24" t="s">
        <v>20</v>
      </c>
      <c r="B18" s="22">
        <v>5854.52</v>
      </c>
      <c r="C18" s="22">
        <f>B18*1.18</f>
        <v>6908.3336</v>
      </c>
      <c r="D18" s="22">
        <f t="shared" si="0"/>
        <v>1053.8136</v>
      </c>
      <c r="E18" s="23">
        <f t="shared" si="1"/>
        <v>18</v>
      </c>
    </row>
    <row r="19" s="1" customFormat="1" ht="27.6" customHeight="1" spans="1:5">
      <c r="A19" s="21" t="s">
        <v>21</v>
      </c>
      <c r="B19" s="22">
        <v>3242.1</v>
      </c>
      <c r="C19" s="22">
        <f>B19*1.2</f>
        <v>3890.52</v>
      </c>
      <c r="D19" s="22">
        <f t="shared" si="0"/>
        <v>648.42</v>
      </c>
      <c r="E19" s="23">
        <f t="shared" si="1"/>
        <v>20</v>
      </c>
    </row>
    <row r="20" s="3" customFormat="1" ht="27.6" customHeight="1" spans="1:5">
      <c r="A20" s="21" t="s">
        <v>22</v>
      </c>
      <c r="B20" s="22">
        <v>10106.55</v>
      </c>
      <c r="C20" s="22">
        <f>B20*1.25</f>
        <v>12633.1875</v>
      </c>
      <c r="D20" s="22">
        <f t="shared" si="0"/>
        <v>2526.6375</v>
      </c>
      <c r="E20" s="23">
        <f t="shared" si="1"/>
        <v>25</v>
      </c>
    </row>
    <row r="21" s="1" customFormat="1" ht="27.6" customHeight="1" spans="1:8">
      <c r="A21" s="20" t="s">
        <v>23</v>
      </c>
      <c r="B21" s="17">
        <v>137004.75</v>
      </c>
      <c r="C21" s="17">
        <f>SUM(C22:C27)</f>
        <v>154815.2775</v>
      </c>
      <c r="D21" s="17">
        <f t="shared" si="0"/>
        <v>17810.5275</v>
      </c>
      <c r="E21" s="18">
        <f t="shared" si="1"/>
        <v>12.9999343088469</v>
      </c>
      <c r="G21" s="3"/>
      <c r="H21" s="19"/>
    </row>
    <row r="22" s="1" customFormat="1" ht="27.6" customHeight="1" spans="1:5">
      <c r="A22" s="24" t="s">
        <v>24</v>
      </c>
      <c r="B22" s="22">
        <v>18526.26</v>
      </c>
      <c r="C22" s="22">
        <f>B22*1.13-1000</f>
        <v>19934.6738</v>
      </c>
      <c r="D22" s="22">
        <f t="shared" si="0"/>
        <v>1408.4138</v>
      </c>
      <c r="E22" s="23">
        <f t="shared" si="1"/>
        <v>7.60225647270414</v>
      </c>
    </row>
    <row r="23" s="1" customFormat="1" ht="27.6" customHeight="1" spans="1:5">
      <c r="A23" s="24" t="s">
        <v>25</v>
      </c>
      <c r="B23" s="22">
        <v>18429.3</v>
      </c>
      <c r="C23" s="22">
        <f>B23*1.13-1000</f>
        <v>19825.109</v>
      </c>
      <c r="D23" s="22">
        <f t="shared" si="0"/>
        <v>1395.809</v>
      </c>
      <c r="E23" s="23">
        <f t="shared" si="1"/>
        <v>7.57385793274838</v>
      </c>
    </row>
    <row r="24" s="1" customFormat="1" ht="27.6" customHeight="1" spans="1:5">
      <c r="A24" s="24" t="s">
        <v>26</v>
      </c>
      <c r="B24" s="22">
        <v>10703</v>
      </c>
      <c r="C24" s="22">
        <f>B24*1.1</f>
        <v>11773.3</v>
      </c>
      <c r="D24" s="22">
        <f t="shared" si="0"/>
        <v>1070.3</v>
      </c>
      <c r="E24" s="23">
        <f t="shared" si="1"/>
        <v>10</v>
      </c>
    </row>
    <row r="25" s="1" customFormat="1" ht="27.6" customHeight="1" spans="1:5">
      <c r="A25" s="24" t="s">
        <v>27</v>
      </c>
      <c r="B25" s="22">
        <v>71488.15</v>
      </c>
      <c r="C25" s="22">
        <f>B25*1.13-1500</f>
        <v>79281.6095</v>
      </c>
      <c r="D25" s="22">
        <f t="shared" si="0"/>
        <v>7793.4595</v>
      </c>
      <c r="E25" s="23">
        <f t="shared" si="1"/>
        <v>10.9017501501997</v>
      </c>
    </row>
    <row r="26" s="1" customFormat="1" ht="27.6" customHeight="1" spans="1:5">
      <c r="A26" s="24" t="s">
        <v>28</v>
      </c>
      <c r="B26" s="22">
        <v>15000</v>
      </c>
      <c r="C26" s="22">
        <f>B26*1.4</f>
        <v>21000</v>
      </c>
      <c r="D26" s="22">
        <f t="shared" si="0"/>
        <v>6000</v>
      </c>
      <c r="E26" s="23">
        <f t="shared" si="1"/>
        <v>40</v>
      </c>
    </row>
    <row r="27" s="1" customFormat="1" ht="27.6" customHeight="1" spans="1:5">
      <c r="A27" s="24" t="s">
        <v>29</v>
      </c>
      <c r="B27" s="22">
        <v>2858.04</v>
      </c>
      <c r="C27" s="22">
        <f>B27*1.13-229</f>
        <v>3000.5852</v>
      </c>
      <c r="D27" s="22">
        <f t="shared" si="0"/>
        <v>142.5452</v>
      </c>
      <c r="E27" s="23">
        <f t="shared" si="1"/>
        <v>4.9875159200011</v>
      </c>
    </row>
    <row r="28" ht="12.95" customHeight="1"/>
    <row r="29" ht="12.95" customHeight="1"/>
    <row r="30" ht="12.95" customHeight="1" spans="5:5">
      <c r="E30" s="25"/>
    </row>
    <row r="31" ht="12.95" customHeight="1"/>
    <row r="32" s="4" customFormat="1" ht="12.95" customHeight="1" spans="2:1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="4" customFormat="1" ht="16.9" customHeight="1" spans="2:1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="4" customFormat="1" ht="16.9" customHeight="1" spans="2:1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="4" customFormat="1" ht="16.9" customHeight="1" spans="2:1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="4" customFormat="1" ht="16.9" customHeight="1" spans="2:1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="4" customFormat="1" ht="16.9" customHeight="1" spans="2:1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="4" customFormat="1" ht="16.9" customHeight="1" spans="2:1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="4" customFormat="1" ht="16.9" customHeight="1" spans="2:1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="4" customFormat="1" ht="16.9" customHeight="1" spans="2: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="4" customFormat="1" ht="16.9" customHeight="1" spans="2: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="4" customFormat="1" ht="16.9" customHeight="1" spans="2: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09722222222222" right="0.509722222222222" top="0.969444444444444" bottom="0.959722222222222" header="0.509722222222222" footer="0.289583333333333"/>
  <pageSetup paperSize="9" fitToWidth="0" orientation="portrait" horizontalDpi="600" verticalDpi="600"/>
  <headerFooter alignWithMargins="0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2016-11-24T01:10:27Z</dcterms:created>
  <dcterms:modified xsi:type="dcterms:W3CDTF">2016-11-24T01:12:51Z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