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表三" sheetId="1" r:id="rId1"/>
  </sheets>
  <definedNames>
    <definedName name="_xlnm.Print_Titles" localSheetId="0">表三!$1:$5</definedName>
  </definedNames>
  <calcPr calcId="144525" iterate="1" iterateCount="100" iterateDelta="0.001" fullCalcOnLoad="1"/>
</workbook>
</file>

<file path=xl/sharedStrings.xml><?xml version="1.0" encoding="utf-8"?>
<sst xmlns="http://schemas.openxmlformats.org/spreadsheetml/2006/main" count="54">
  <si>
    <t>表三</t>
  </si>
  <si>
    <t>2017年全市及市级一般公共预算收支平衡预计表</t>
  </si>
  <si>
    <t>单位:万元</t>
  </si>
  <si>
    <r>
      <t>收</t>
    </r>
    <r>
      <rPr>
        <b/>
        <sz val="12"/>
        <rFont val="Times New Roman"/>
        <family val="1"/>
        <charset val="0"/>
      </rPr>
      <t xml:space="preserve">         </t>
    </r>
    <r>
      <rPr>
        <b/>
        <sz val="12"/>
        <rFont val="宋体"/>
        <charset val="134"/>
      </rPr>
      <t>入</t>
    </r>
  </si>
  <si>
    <r>
      <t>支</t>
    </r>
    <r>
      <rPr>
        <b/>
        <sz val="12"/>
        <rFont val="Times New Roman"/>
        <family val="1"/>
        <charset val="0"/>
      </rPr>
      <t xml:space="preserve">           </t>
    </r>
    <r>
      <rPr>
        <b/>
        <sz val="12"/>
        <rFont val="宋体"/>
        <charset val="134"/>
      </rPr>
      <t>出</t>
    </r>
  </si>
  <si>
    <r>
      <t>项</t>
    </r>
    <r>
      <rPr>
        <b/>
        <sz val="12"/>
        <rFont val="Times New Roman"/>
        <family val="1"/>
        <charset val="0"/>
      </rPr>
      <t xml:space="preserve">       </t>
    </r>
    <r>
      <rPr>
        <b/>
        <sz val="12"/>
        <rFont val="宋体"/>
        <charset val="134"/>
      </rPr>
      <t>目</t>
    </r>
  </si>
  <si>
    <r>
      <t>2016</t>
    </r>
    <r>
      <rPr>
        <b/>
        <sz val="12"/>
        <rFont val="宋体"/>
        <charset val="134"/>
      </rPr>
      <t>年
预算数</t>
    </r>
  </si>
  <si>
    <r>
      <t>2017</t>
    </r>
    <r>
      <rPr>
        <b/>
        <sz val="12"/>
        <rFont val="宋体"/>
        <charset val="134"/>
      </rPr>
      <t>年
建议数</t>
    </r>
  </si>
  <si>
    <t>比上年预算增加额</t>
  </si>
  <si>
    <r>
      <t>增长</t>
    </r>
    <r>
      <rPr>
        <b/>
        <sz val="12"/>
        <rFont val="Times New Roman"/>
        <family val="1"/>
        <charset val="0"/>
      </rPr>
      <t>%</t>
    </r>
  </si>
  <si>
    <t>全市一般公共预算总收入</t>
  </si>
  <si>
    <t>全市一般公共预算总支出</t>
  </si>
  <si>
    <t>可安排财力合计</t>
  </si>
  <si>
    <t>一、当年财力安排预算支出</t>
  </si>
  <si>
    <t xml:space="preserve">  一、一般公共预算收入</t>
  </si>
  <si>
    <t>二、上级提前下达专项安排支出</t>
  </si>
  <si>
    <t xml:space="preserve">  二、上级补助收入 </t>
  </si>
  <si>
    <t xml:space="preserve">    （一）返还性收入</t>
  </si>
  <si>
    <t xml:space="preserve">      1.增值税和消费税税收返还收入</t>
  </si>
  <si>
    <t xml:space="preserve">      2.所得税基数返还收入</t>
  </si>
  <si>
    <t xml:space="preserve">      3.成品油价格和税费改革养路费返还</t>
  </si>
  <si>
    <t xml:space="preserve">      4.其他税收返还</t>
  </si>
  <si>
    <t xml:space="preserve">    （二）一般性转移支付收入</t>
  </si>
  <si>
    <t xml:space="preserve">      体制补助收入</t>
  </si>
  <si>
    <t xml:space="preserve">      均衡性转移支付补助收入</t>
  </si>
  <si>
    <t xml:space="preserve">      生态功能区转移支付</t>
  </si>
  <si>
    <t xml:space="preserve">      老少边穷转移支付补助收入</t>
  </si>
  <si>
    <t xml:space="preserve">      固定数额补助收入</t>
  </si>
  <si>
    <t xml:space="preserve">      县级财力保障机制奖补收入</t>
  </si>
  <si>
    <t xml:space="preserve">      成品油转移支付</t>
  </si>
  <si>
    <t xml:space="preserve">      基层公检法司转移支付</t>
  </si>
  <si>
    <t xml:space="preserve">      义务教育等转移支付</t>
  </si>
  <si>
    <t xml:space="preserve">      基本养老保险和低保等转移支付</t>
  </si>
  <si>
    <t xml:space="preserve">      新型农村合作医疗等转移支付</t>
  </si>
  <si>
    <t xml:space="preserve">      村级公益事业奖补等转移支付</t>
  </si>
  <si>
    <t xml:space="preserve">      其他一般性转移支付补助</t>
  </si>
  <si>
    <t xml:space="preserve">      结算补助收入</t>
  </si>
  <si>
    <t xml:space="preserve">      企事业单位预算划转补助收入</t>
  </si>
  <si>
    <t xml:space="preserve">  三、上级提前下达专项转移支付 </t>
  </si>
  <si>
    <t xml:space="preserve">  四、专项上解支出</t>
  </si>
  <si>
    <t xml:space="preserve">  五、下级上解收入</t>
  </si>
  <si>
    <t xml:space="preserve">  六、调入资金</t>
  </si>
  <si>
    <t xml:space="preserve">  七、上年结转</t>
  </si>
  <si>
    <t>市级一般公共预算总收入</t>
  </si>
  <si>
    <t>市级一般公共预算总支出</t>
  </si>
  <si>
    <t xml:space="preserve"> 1.人员支出</t>
  </si>
  <si>
    <t xml:space="preserve"> 2.公用经费支出</t>
  </si>
  <si>
    <t xml:space="preserve"> 3.事业发展专项</t>
  </si>
  <si>
    <t xml:space="preserve">  五、调入资金</t>
  </si>
  <si>
    <t xml:space="preserve">  六、下级上解收入</t>
  </si>
  <si>
    <r>
      <t xml:space="preserve">  七</t>
    </r>
    <r>
      <rPr>
        <b/>
        <sz val="10"/>
        <rFont val="宋体"/>
        <charset val="134"/>
      </rPr>
      <t>、上年结转</t>
    </r>
  </si>
  <si>
    <t>县区一般公共预算总收入</t>
  </si>
  <si>
    <t>县区一般公共预算支出</t>
  </si>
  <si>
    <t>一、当年安排预算支出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</si>
</sst>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31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宋体"/>
      <charset val="134"/>
    </font>
    <font>
      <b/>
      <sz val="12"/>
      <name val="Times New Roman"/>
      <family val="1"/>
      <charset val="0"/>
    </font>
    <font>
      <b/>
      <sz val="10"/>
      <name val="黑体"/>
      <charset val="134"/>
    </font>
    <font>
      <b/>
      <sz val="10"/>
      <name val="Times New Roman"/>
      <family val="1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31" fontId="3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2" xfId="49" applyNumberFormat="1" applyFont="1" applyFill="1" applyBorder="1" applyAlignment="1" applyProtection="1">
      <alignment horizontal="center" vertical="center"/>
      <protection locked="0"/>
    </xf>
    <xf numFmtId="177" fontId="5" fillId="0" borderId="1" xfId="49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 applyProtection="1">
      <alignment horizontal="center" vertical="center" wrapText="1"/>
    </xf>
    <xf numFmtId="177" fontId="6" fillId="0" borderId="1" xfId="49" applyNumberFormat="1" applyFont="1" applyFill="1" applyBorder="1" applyAlignment="1" applyProtection="1">
      <alignment horizontal="left" vertical="center"/>
      <protection locked="0"/>
    </xf>
    <xf numFmtId="177" fontId="7" fillId="0" borderId="1" xfId="49" applyNumberFormat="1" applyFont="1" applyFill="1" applyBorder="1" applyAlignment="1" applyProtection="1">
      <alignment vertical="center" wrapText="1"/>
    </xf>
    <xf numFmtId="176" fontId="7" fillId="0" borderId="1" xfId="49" applyNumberFormat="1" applyFont="1" applyFill="1" applyBorder="1" applyAlignment="1" applyProtection="1">
      <alignment vertical="center"/>
    </xf>
    <xf numFmtId="177" fontId="7" fillId="0" borderId="1" xfId="0" applyNumberFormat="1" applyFont="1" applyBorder="1" applyAlignment="1">
      <alignment horizontal="right" vertical="center"/>
    </xf>
    <xf numFmtId="177" fontId="8" fillId="0" borderId="1" xfId="49" applyNumberFormat="1" applyFont="1" applyFill="1" applyBorder="1" applyAlignment="1" applyProtection="1">
      <alignment horizontal="left" vertical="center"/>
      <protection locked="0"/>
    </xf>
    <xf numFmtId="177" fontId="7" fillId="0" borderId="1" xfId="49" applyNumberFormat="1" applyFont="1" applyFill="1" applyBorder="1" applyAlignment="1" applyProtection="1">
      <alignment horizontal="right" vertical="center" wrapText="1"/>
    </xf>
    <xf numFmtId="177" fontId="8" fillId="0" borderId="1" xfId="0" applyNumberFormat="1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177" fontId="10" fillId="0" borderId="1" xfId="49" applyNumberFormat="1" applyFont="1" applyFill="1" applyBorder="1" applyAlignment="1" applyProtection="1">
      <alignment horizontal="right" vertical="center" wrapText="1"/>
    </xf>
    <xf numFmtId="177" fontId="9" fillId="0" borderId="1" xfId="0" applyNumberFormat="1" applyFont="1" applyFill="1" applyBorder="1" applyAlignment="1" applyProtection="1">
      <alignment vertical="center"/>
    </xf>
    <xf numFmtId="177" fontId="10" fillId="0" borderId="1" xfId="49" applyNumberFormat="1" applyFont="1" applyFill="1" applyBorder="1" applyAlignment="1" applyProtection="1">
      <alignment vertical="center" wrapText="1"/>
    </xf>
    <xf numFmtId="176" fontId="10" fillId="0" borderId="1" xfId="49" applyNumberFormat="1" applyFont="1" applyFill="1" applyBorder="1" applyAlignment="1" applyProtection="1">
      <alignment vertical="center"/>
    </xf>
    <xf numFmtId="177" fontId="9" fillId="0" borderId="1" xfId="49" applyNumberFormat="1" applyFont="1" applyFill="1" applyBorder="1" applyAlignment="1" applyProtection="1">
      <alignment horizontal="left" vertical="center"/>
      <protection locked="0"/>
    </xf>
    <xf numFmtId="177" fontId="9" fillId="0" borderId="1" xfId="0" applyNumberFormat="1" applyFont="1" applyFill="1" applyBorder="1" applyAlignment="1" applyProtection="1">
      <alignment vertical="center"/>
      <protection locked="0"/>
    </xf>
    <xf numFmtId="177" fontId="7" fillId="0" borderId="1" xfId="49" applyNumberFormat="1" applyFont="1" applyFill="1" applyBorder="1" applyAlignment="1" applyProtection="1">
      <alignment vertical="center"/>
      <protection locked="0"/>
    </xf>
    <xf numFmtId="177" fontId="7" fillId="0" borderId="1" xfId="49" applyNumberFormat="1" applyFont="1" applyFill="1" applyBorder="1" applyAlignment="1" applyProtection="1">
      <alignment vertical="center"/>
    </xf>
    <xf numFmtId="177" fontId="7" fillId="0" borderId="1" xfId="49" applyNumberFormat="1" applyFont="1" applyFill="1" applyBorder="1" applyAlignment="1" applyProtection="1">
      <alignment horizontal="right" vertical="center"/>
    </xf>
    <xf numFmtId="177" fontId="10" fillId="0" borderId="1" xfId="49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7" fillId="0" borderId="1" xfId="49" applyNumberFormat="1" applyFont="1" applyFill="1" applyBorder="1" applyAlignment="1" applyProtection="1">
      <alignment horizontal="right" vertical="center"/>
    </xf>
    <xf numFmtId="176" fontId="10" fillId="0" borderId="1" xfId="49" applyNumberFormat="1" applyFont="1" applyFill="1" applyBorder="1" applyAlignment="1" applyProtection="1">
      <alignment horizontal="right" vertical="center"/>
    </xf>
    <xf numFmtId="177" fontId="0" fillId="0" borderId="0" xfId="0" applyNumberFormat="1" applyAlignment="1">
      <alignment vertical="center"/>
    </xf>
    <xf numFmtId="177" fontId="7" fillId="0" borderId="1" xfId="49" applyNumberFormat="1" applyFont="1" applyFill="1" applyBorder="1" applyAlignment="1" applyProtection="1">
      <alignment horizontal="right" vertical="center"/>
      <protection locked="0"/>
    </xf>
    <xf numFmtId="177" fontId="10" fillId="0" borderId="1" xfId="49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76" fontId="7" fillId="0" borderId="1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2年凉州区全区财政预算内总决算报表（凉州）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L95"/>
  <sheetViews>
    <sheetView showZeros="0" tabSelected="1" workbookViewId="0">
      <pane xSplit="1" ySplit="5" topLeftCell="F51" activePane="bottomRight" state="frozen"/>
      <selection/>
      <selection pane="topRight"/>
      <selection pane="bottomLeft"/>
      <selection pane="bottomRight" activeCell="A5" sqref="A5"/>
    </sheetView>
  </sheetViews>
  <sheetFormatPr defaultColWidth="8.75" defaultRowHeight="15.6"/>
  <cols>
    <col min="1" max="1" width="44.375" style="2" customWidth="1"/>
    <col min="2" max="5" width="11.5" style="2" customWidth="1"/>
    <col min="6" max="6" width="34.25" style="2" customWidth="1"/>
    <col min="7" max="10" width="11" style="2" customWidth="1"/>
    <col min="11" max="12" width="8.75" style="2" hidden="1" customWidth="1"/>
    <col min="13" max="32" width="9" style="2"/>
    <col min="33" max="16384" width="8.75" style="2"/>
  </cols>
  <sheetData>
    <row r="1" spans="1:1">
      <c r="A1" s="3" t="s">
        <v>0</v>
      </c>
    </row>
    <row r="2" ht="26.4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8" customHeight="1" spans="1:10">
      <c r="A3" s="5"/>
      <c r="B3" s="6"/>
      <c r="C3" s="6"/>
      <c r="D3" s="6"/>
      <c r="E3" s="6"/>
      <c r="I3" s="31" t="s">
        <v>2</v>
      </c>
      <c r="J3" s="32"/>
    </row>
    <row r="4" s="1" customFormat="1" ht="19.5" customHeight="1" spans="1:10">
      <c r="A4" s="7" t="s">
        <v>3</v>
      </c>
      <c r="B4" s="8"/>
      <c r="C4" s="8"/>
      <c r="D4" s="8"/>
      <c r="E4" s="8"/>
      <c r="F4" s="7" t="s">
        <v>4</v>
      </c>
      <c r="G4" s="8"/>
      <c r="H4" s="8"/>
      <c r="I4" s="8"/>
      <c r="J4" s="8"/>
    </row>
    <row r="5" s="1" customFormat="1" ht="33.75" customHeight="1" spans="1:10">
      <c r="A5" s="9" t="s">
        <v>5</v>
      </c>
      <c r="B5" s="10" t="s">
        <v>6</v>
      </c>
      <c r="C5" s="10" t="s">
        <v>7</v>
      </c>
      <c r="D5" s="11" t="s">
        <v>8</v>
      </c>
      <c r="E5" s="11" t="s">
        <v>9</v>
      </c>
      <c r="F5" s="9" t="s">
        <v>5</v>
      </c>
      <c r="G5" s="10" t="s">
        <v>6</v>
      </c>
      <c r="H5" s="10" t="s">
        <v>7</v>
      </c>
      <c r="I5" s="11" t="s">
        <v>8</v>
      </c>
      <c r="J5" s="11" t="s">
        <v>9</v>
      </c>
    </row>
    <row r="6" ht="21.6" customHeight="1" spans="1:10">
      <c r="A6" s="12" t="s">
        <v>10</v>
      </c>
      <c r="B6" s="13">
        <f>B8+B9+B31-B32+B34+B35+B33</f>
        <v>1047702</v>
      </c>
      <c r="C6" s="13">
        <f>C8+C9+C31-C32+C34+C35+C33</f>
        <v>892896</v>
      </c>
      <c r="D6" s="13">
        <f>D8+D9+D31-D32+D34+D35</f>
        <v>-158406</v>
      </c>
      <c r="E6" s="14">
        <f t="shared" ref="E6:E13" si="0">D6/B6*100</f>
        <v>-15.1193755476271</v>
      </c>
      <c r="F6" s="12" t="s">
        <v>11</v>
      </c>
      <c r="G6" s="15">
        <f>G7+G8</f>
        <v>1047702</v>
      </c>
      <c r="H6" s="15">
        <f>H7+H9+H8</f>
        <v>892896</v>
      </c>
      <c r="I6" s="17">
        <f t="shared" ref="I6:I9" si="1">H6-G6</f>
        <v>-154806</v>
      </c>
      <c r="J6" s="33">
        <f t="shared" ref="J6:J8" si="2">I6*100/G6</f>
        <v>-14.7757663915884</v>
      </c>
    </row>
    <row r="7" ht="21.6" customHeight="1" spans="1:10">
      <c r="A7" s="16" t="s">
        <v>12</v>
      </c>
      <c r="B7" s="13">
        <f>B8+B9-B32+B34+B35+B33</f>
        <v>821351</v>
      </c>
      <c r="C7" s="13">
        <f>C8+C9-C32+C34+C35+C33</f>
        <v>892896</v>
      </c>
      <c r="D7" s="13">
        <f t="shared" ref="D7:D32" si="3">C7-B7</f>
        <v>71545</v>
      </c>
      <c r="E7" s="14">
        <f t="shared" si="0"/>
        <v>8.71064867517054</v>
      </c>
      <c r="F7" s="16" t="s">
        <v>13</v>
      </c>
      <c r="G7" s="17">
        <f>B7</f>
        <v>821351</v>
      </c>
      <c r="H7" s="17">
        <f>C7</f>
        <v>892896</v>
      </c>
      <c r="I7" s="17">
        <f t="shared" si="1"/>
        <v>71545</v>
      </c>
      <c r="J7" s="33">
        <f t="shared" si="2"/>
        <v>8.71064867517054</v>
      </c>
    </row>
    <row r="8" ht="21.6" customHeight="1" spans="1:10">
      <c r="A8" s="16" t="s">
        <v>14</v>
      </c>
      <c r="B8" s="13">
        <v>308716</v>
      </c>
      <c r="C8" s="13">
        <v>350084</v>
      </c>
      <c r="D8" s="13">
        <f t="shared" si="3"/>
        <v>41368</v>
      </c>
      <c r="E8" s="14">
        <f t="shared" si="0"/>
        <v>13.4000181396494</v>
      </c>
      <c r="F8" s="16" t="s">
        <v>15</v>
      </c>
      <c r="G8" s="15">
        <f>B31</f>
        <v>226351</v>
      </c>
      <c r="H8" s="15">
        <f>C31</f>
        <v>0</v>
      </c>
      <c r="I8" s="17">
        <f t="shared" si="1"/>
        <v>-226351</v>
      </c>
      <c r="J8" s="33">
        <f t="shared" si="2"/>
        <v>-100</v>
      </c>
    </row>
    <row r="9" ht="21.6" customHeight="1" spans="1:10">
      <c r="A9" s="16" t="s">
        <v>16</v>
      </c>
      <c r="B9" s="13">
        <f>B10+B15</f>
        <v>501124</v>
      </c>
      <c r="C9" s="13">
        <f>C10+C15</f>
        <v>541625</v>
      </c>
      <c r="D9" s="13">
        <f t="shared" si="3"/>
        <v>40501</v>
      </c>
      <c r="E9" s="14">
        <f t="shared" si="0"/>
        <v>8.08203159297898</v>
      </c>
      <c r="F9" s="16"/>
      <c r="G9" s="17"/>
      <c r="H9" s="17"/>
      <c r="I9" s="17">
        <f t="shared" si="1"/>
        <v>0</v>
      </c>
      <c r="J9" s="33"/>
    </row>
    <row r="10" ht="21.6" customHeight="1" spans="1:10">
      <c r="A10" s="18" t="s">
        <v>17</v>
      </c>
      <c r="B10" s="13">
        <f>SUM(B11:B14)</f>
        <v>15342</v>
      </c>
      <c r="C10" s="13">
        <f>SUM(C11:C14)</f>
        <v>15235</v>
      </c>
      <c r="D10" s="13">
        <f t="shared" si="3"/>
        <v>-107</v>
      </c>
      <c r="E10" s="14">
        <f t="shared" si="0"/>
        <v>-0.697431886325121</v>
      </c>
      <c r="F10" s="19"/>
      <c r="G10" s="20"/>
      <c r="H10" s="20"/>
      <c r="I10" s="20"/>
      <c r="J10" s="34"/>
    </row>
    <row r="11" ht="21.6" customHeight="1" spans="1:10">
      <c r="A11" s="21" t="s">
        <v>18</v>
      </c>
      <c r="B11" s="22">
        <f>7923+2351</f>
        <v>10274</v>
      </c>
      <c r="C11" s="22">
        <f>8125+2351</f>
        <v>10476</v>
      </c>
      <c r="D11" s="22">
        <f t="shared" si="3"/>
        <v>202</v>
      </c>
      <c r="E11" s="23">
        <f t="shared" si="0"/>
        <v>1.96612809032509</v>
      </c>
      <c r="F11" s="19"/>
      <c r="G11" s="20"/>
      <c r="H11" s="20"/>
      <c r="I11" s="20"/>
      <c r="J11" s="34"/>
    </row>
    <row r="12" ht="21.6" customHeight="1" spans="1:10">
      <c r="A12" s="21" t="s">
        <v>19</v>
      </c>
      <c r="B12" s="22">
        <v>4484</v>
      </c>
      <c r="C12" s="22">
        <v>4484</v>
      </c>
      <c r="D12" s="22">
        <f t="shared" si="3"/>
        <v>0</v>
      </c>
      <c r="E12" s="23">
        <f t="shared" si="0"/>
        <v>0</v>
      </c>
      <c r="F12" s="19"/>
      <c r="G12" s="20"/>
      <c r="H12" s="20"/>
      <c r="I12" s="20"/>
      <c r="J12" s="34"/>
    </row>
    <row r="13" ht="21.6" customHeight="1" spans="1:10">
      <c r="A13" s="21" t="s">
        <v>20</v>
      </c>
      <c r="B13" s="22">
        <v>612</v>
      </c>
      <c r="C13" s="22">
        <v>612</v>
      </c>
      <c r="D13" s="22">
        <f t="shared" si="3"/>
        <v>0</v>
      </c>
      <c r="E13" s="23">
        <f t="shared" si="0"/>
        <v>0</v>
      </c>
      <c r="F13" s="19"/>
      <c r="G13" s="20"/>
      <c r="H13" s="20"/>
      <c r="I13" s="20"/>
      <c r="J13" s="34"/>
    </row>
    <row r="14" ht="21.6" customHeight="1" spans="1:10">
      <c r="A14" s="21" t="s">
        <v>21</v>
      </c>
      <c r="B14" s="22">
        <f>309-337</f>
        <v>-28</v>
      </c>
      <c r="C14" s="22">
        <v>-337</v>
      </c>
      <c r="D14" s="22">
        <f t="shared" si="3"/>
        <v>-309</v>
      </c>
      <c r="E14" s="23"/>
      <c r="F14" s="16"/>
      <c r="G14" s="20"/>
      <c r="H14" s="20"/>
      <c r="I14" s="20"/>
      <c r="J14" s="34"/>
    </row>
    <row r="15" ht="21.6" customHeight="1" spans="1:10">
      <c r="A15" s="18" t="s">
        <v>22</v>
      </c>
      <c r="B15" s="13">
        <f>SUM(B16:B30)</f>
        <v>485782</v>
      </c>
      <c r="C15" s="13">
        <f>SUM(C16:C30)</f>
        <v>526390</v>
      </c>
      <c r="D15" s="13">
        <f t="shared" si="3"/>
        <v>40608</v>
      </c>
      <c r="E15" s="14">
        <f t="shared" ref="E15:E22" si="4">D15/B15*100</f>
        <v>8.35930520274526</v>
      </c>
      <c r="F15" s="24"/>
      <c r="G15" s="20"/>
      <c r="H15" s="20"/>
      <c r="I15" s="20"/>
      <c r="J15" s="34"/>
    </row>
    <row r="16" ht="20.1" customHeight="1" spans="1:10">
      <c r="A16" s="21" t="s">
        <v>23</v>
      </c>
      <c r="B16" s="22">
        <v>4154</v>
      </c>
      <c r="C16" s="22">
        <v>4324</v>
      </c>
      <c r="D16" s="22">
        <f t="shared" si="3"/>
        <v>170</v>
      </c>
      <c r="E16" s="23">
        <f t="shared" si="4"/>
        <v>4.09244102070294</v>
      </c>
      <c r="F16" s="24"/>
      <c r="G16" s="20"/>
      <c r="H16" s="20"/>
      <c r="I16" s="20"/>
      <c r="J16" s="34"/>
    </row>
    <row r="17" ht="20.1" customHeight="1" spans="1:10">
      <c r="A17" s="21" t="s">
        <v>24</v>
      </c>
      <c r="B17" s="22">
        <v>267649</v>
      </c>
      <c r="C17" s="22">
        <f>267649+37342</f>
        <v>304991</v>
      </c>
      <c r="D17" s="22">
        <f t="shared" si="3"/>
        <v>37342</v>
      </c>
      <c r="E17" s="23">
        <f t="shared" si="4"/>
        <v>13.9518548546791</v>
      </c>
      <c r="F17" s="24"/>
      <c r="G17" s="20"/>
      <c r="H17" s="20"/>
      <c r="I17" s="20"/>
      <c r="J17" s="34"/>
    </row>
    <row r="18" ht="20.1" customHeight="1" spans="1:10">
      <c r="A18" s="21" t="s">
        <v>25</v>
      </c>
      <c r="B18" s="22">
        <v>29100</v>
      </c>
      <c r="C18" s="22">
        <v>31520</v>
      </c>
      <c r="D18" s="22">
        <f t="shared" si="3"/>
        <v>2420</v>
      </c>
      <c r="E18" s="23">
        <f t="shared" si="4"/>
        <v>8.31615120274914</v>
      </c>
      <c r="F18" s="24"/>
      <c r="G18" s="20"/>
      <c r="H18" s="20"/>
      <c r="I18" s="20"/>
      <c r="J18" s="34"/>
    </row>
    <row r="19" ht="20.1" customHeight="1" spans="1:10">
      <c r="A19" s="21" t="s">
        <v>26</v>
      </c>
      <c r="B19" s="22">
        <v>34341</v>
      </c>
      <c r="C19" s="22">
        <v>34341</v>
      </c>
      <c r="D19" s="22">
        <f t="shared" si="3"/>
        <v>0</v>
      </c>
      <c r="E19" s="23">
        <f t="shared" si="4"/>
        <v>0</v>
      </c>
      <c r="F19" s="24"/>
      <c r="G19" s="20"/>
      <c r="H19" s="20"/>
      <c r="I19" s="20"/>
      <c r="J19" s="34"/>
    </row>
    <row r="20" ht="20.1" customHeight="1" spans="1:10">
      <c r="A20" s="21" t="s">
        <v>27</v>
      </c>
      <c r="B20" s="22">
        <v>92448</v>
      </c>
      <c r="C20" s="22">
        <v>92448</v>
      </c>
      <c r="D20" s="22">
        <f t="shared" si="3"/>
        <v>0</v>
      </c>
      <c r="E20" s="23">
        <f t="shared" si="4"/>
        <v>0</v>
      </c>
      <c r="F20" s="24"/>
      <c r="G20" s="20"/>
      <c r="H20" s="20"/>
      <c r="I20" s="20"/>
      <c r="J20" s="34"/>
    </row>
    <row r="21" ht="20.1" customHeight="1" spans="1:10">
      <c r="A21" s="21" t="s">
        <v>28</v>
      </c>
      <c r="B21" s="22">
        <v>45163</v>
      </c>
      <c r="C21" s="22">
        <v>45839</v>
      </c>
      <c r="D21" s="22">
        <f t="shared" si="3"/>
        <v>676</v>
      </c>
      <c r="E21" s="23">
        <f t="shared" si="4"/>
        <v>1.49680047826761</v>
      </c>
      <c r="F21" s="24"/>
      <c r="G21" s="20"/>
      <c r="H21" s="20"/>
      <c r="I21" s="20"/>
      <c r="J21" s="34"/>
    </row>
    <row r="22" ht="20.1" customHeight="1" spans="1:10">
      <c r="A22" s="21" t="s">
        <v>29</v>
      </c>
      <c r="B22" s="22">
        <v>473</v>
      </c>
      <c r="C22" s="22">
        <v>473</v>
      </c>
      <c r="D22" s="13">
        <f t="shared" si="3"/>
        <v>0</v>
      </c>
      <c r="E22" s="14">
        <f t="shared" si="4"/>
        <v>0</v>
      </c>
      <c r="F22" s="24"/>
      <c r="G22" s="20"/>
      <c r="H22" s="20"/>
      <c r="I22" s="20"/>
      <c r="J22" s="34"/>
    </row>
    <row r="23" ht="20.1" customHeight="1" spans="1:10">
      <c r="A23" s="21" t="s">
        <v>30</v>
      </c>
      <c r="B23" s="22"/>
      <c r="C23" s="22"/>
      <c r="D23" s="13">
        <f t="shared" si="3"/>
        <v>0</v>
      </c>
      <c r="E23" s="14"/>
      <c r="F23" s="24"/>
      <c r="G23" s="20"/>
      <c r="H23" s="20"/>
      <c r="I23" s="20"/>
      <c r="J23" s="34"/>
    </row>
    <row r="24" ht="20.1" customHeight="1" spans="1:10">
      <c r="A24" s="21" t="s">
        <v>31</v>
      </c>
      <c r="B24" s="22"/>
      <c r="C24" s="22"/>
      <c r="D24" s="13">
        <f t="shared" si="3"/>
        <v>0</v>
      </c>
      <c r="E24" s="14"/>
      <c r="F24" s="25"/>
      <c r="G24" s="20"/>
      <c r="H24" s="20"/>
      <c r="I24" s="20"/>
      <c r="J24" s="34"/>
    </row>
    <row r="25" ht="20.1" customHeight="1" spans="1:10">
      <c r="A25" s="21" t="s">
        <v>32</v>
      </c>
      <c r="B25" s="22"/>
      <c r="C25" s="22"/>
      <c r="D25" s="13">
        <f t="shared" si="3"/>
        <v>0</v>
      </c>
      <c r="E25" s="14"/>
      <c r="F25" s="25"/>
      <c r="G25" s="20"/>
      <c r="H25" s="20"/>
      <c r="I25" s="20"/>
      <c r="J25" s="34"/>
    </row>
    <row r="26" ht="20.1" customHeight="1" spans="1:10">
      <c r="A26" s="21" t="s">
        <v>33</v>
      </c>
      <c r="B26" s="22"/>
      <c r="C26" s="22"/>
      <c r="D26" s="13">
        <f t="shared" si="3"/>
        <v>0</v>
      </c>
      <c r="E26" s="14"/>
      <c r="F26" s="25"/>
      <c r="G26" s="20"/>
      <c r="H26" s="20"/>
      <c r="I26" s="20"/>
      <c r="J26" s="34"/>
    </row>
    <row r="27" ht="20.1" customHeight="1" spans="1:10">
      <c r="A27" s="21" t="s">
        <v>34</v>
      </c>
      <c r="B27" s="22"/>
      <c r="C27" s="22"/>
      <c r="D27" s="13">
        <f t="shared" si="3"/>
        <v>0</v>
      </c>
      <c r="E27" s="14"/>
      <c r="F27" s="25"/>
      <c r="G27" s="20"/>
      <c r="H27" s="20"/>
      <c r="I27" s="20"/>
      <c r="J27" s="34"/>
    </row>
    <row r="28" ht="20.1" customHeight="1" spans="1:10">
      <c r="A28" s="21" t="s">
        <v>35</v>
      </c>
      <c r="B28" s="22"/>
      <c r="C28" s="22"/>
      <c r="D28" s="13">
        <f t="shared" si="3"/>
        <v>0</v>
      </c>
      <c r="E28" s="14"/>
      <c r="F28" s="25"/>
      <c r="G28" s="20"/>
      <c r="H28" s="20"/>
      <c r="I28" s="20"/>
      <c r="J28" s="34"/>
    </row>
    <row r="29" ht="20.1" customHeight="1" spans="1:10">
      <c r="A29" s="21" t="s">
        <v>36</v>
      </c>
      <c r="B29" s="22">
        <v>3154</v>
      </c>
      <c r="C29" s="22">
        <v>3154</v>
      </c>
      <c r="D29" s="13">
        <f t="shared" si="3"/>
        <v>0</v>
      </c>
      <c r="E29" s="14">
        <f t="shared" ref="E29:E32" si="5">D29/B29*100</f>
        <v>0</v>
      </c>
      <c r="F29" s="25"/>
      <c r="G29" s="20"/>
      <c r="H29" s="20"/>
      <c r="I29" s="20"/>
      <c r="J29" s="34"/>
    </row>
    <row r="30" ht="20.1" customHeight="1" spans="1:10">
      <c r="A30" s="21" t="s">
        <v>37</v>
      </c>
      <c r="B30" s="22">
        <v>9300</v>
      </c>
      <c r="C30" s="22">
        <v>9300</v>
      </c>
      <c r="D30" s="13">
        <f t="shared" si="3"/>
        <v>0</v>
      </c>
      <c r="E30" s="14">
        <f t="shared" si="5"/>
        <v>0</v>
      </c>
      <c r="F30" s="24"/>
      <c r="G30" s="20"/>
      <c r="H30" s="20"/>
      <c r="I30" s="20"/>
      <c r="J30" s="34"/>
    </row>
    <row r="31" ht="20.1" customHeight="1" spans="1:10">
      <c r="A31" s="16" t="s">
        <v>38</v>
      </c>
      <c r="B31" s="26">
        <v>226351</v>
      </c>
      <c r="C31" s="26"/>
      <c r="D31" s="13">
        <f t="shared" si="3"/>
        <v>-226351</v>
      </c>
      <c r="E31" s="14">
        <f t="shared" si="5"/>
        <v>-100</v>
      </c>
      <c r="F31" s="24"/>
      <c r="G31" s="20"/>
      <c r="H31" s="20"/>
      <c r="I31" s="20"/>
      <c r="J31" s="34"/>
    </row>
    <row r="32" ht="20.1" customHeight="1" spans="1:10">
      <c r="A32" s="16" t="s">
        <v>39</v>
      </c>
      <c r="B32" s="26">
        <v>2413</v>
      </c>
      <c r="C32" s="26">
        <v>2413</v>
      </c>
      <c r="D32" s="13">
        <f t="shared" si="3"/>
        <v>0</v>
      </c>
      <c r="E32" s="14">
        <f t="shared" si="5"/>
        <v>0</v>
      </c>
      <c r="F32" s="24"/>
      <c r="G32" s="20"/>
      <c r="H32" s="20"/>
      <c r="I32" s="20"/>
      <c r="J32" s="34"/>
    </row>
    <row r="33" ht="20.1" customHeight="1" spans="1:10">
      <c r="A33" s="16" t="s">
        <v>40</v>
      </c>
      <c r="B33" s="26"/>
      <c r="C33" s="26">
        <v>3600</v>
      </c>
      <c r="D33" s="13"/>
      <c r="E33" s="14"/>
      <c r="F33" s="24"/>
      <c r="G33" s="20"/>
      <c r="H33" s="20"/>
      <c r="I33" s="20"/>
      <c r="J33" s="34"/>
    </row>
    <row r="34" ht="20.1" customHeight="1" spans="1:10">
      <c r="A34" s="16" t="s">
        <v>41</v>
      </c>
      <c r="B34" s="26">
        <v>10000</v>
      </c>
      <c r="C34" s="26"/>
      <c r="D34" s="13">
        <f t="shared" ref="D34:D63" si="6">C34-B34</f>
        <v>-10000</v>
      </c>
      <c r="E34" s="14"/>
      <c r="F34" s="24"/>
      <c r="G34" s="20"/>
      <c r="H34" s="20"/>
      <c r="I34" s="20"/>
      <c r="J34" s="34"/>
    </row>
    <row r="35" ht="20.1" customHeight="1" spans="1:10">
      <c r="A35" s="16" t="s">
        <v>42</v>
      </c>
      <c r="B35" s="26">
        <v>3924</v>
      </c>
      <c r="C35" s="26"/>
      <c r="D35" s="13">
        <f t="shared" si="6"/>
        <v>-3924</v>
      </c>
      <c r="E35" s="14"/>
      <c r="F35" s="24"/>
      <c r="G35" s="20"/>
      <c r="H35" s="20"/>
      <c r="I35" s="20"/>
      <c r="J35" s="34"/>
    </row>
    <row r="36" ht="20.1" customHeight="1" spans="1:10">
      <c r="A36" s="12" t="s">
        <v>43</v>
      </c>
      <c r="B36" s="13">
        <f>B38+B39+B61-B62+B63+B65+B64</f>
        <v>183327</v>
      </c>
      <c r="C36" s="13">
        <f>C38+C39+C61-C62+C63+C65</f>
        <v>167202</v>
      </c>
      <c r="D36" s="13">
        <f t="shared" si="6"/>
        <v>-16125</v>
      </c>
      <c r="E36" s="14">
        <f t="shared" ref="E36:E41" si="7">D36/B36*100</f>
        <v>-8.79575839892651</v>
      </c>
      <c r="F36" s="12" t="s">
        <v>44</v>
      </c>
      <c r="G36" s="17">
        <f>G37+G41</f>
        <v>183327</v>
      </c>
      <c r="H36" s="17">
        <f>H37+H41</f>
        <v>170802</v>
      </c>
      <c r="I36" s="17">
        <f t="shared" ref="I36:I41" si="8">H36-G36</f>
        <v>-12525</v>
      </c>
      <c r="J36" s="14">
        <f>I36/G36*100</f>
        <v>-6.83205419823594</v>
      </c>
    </row>
    <row r="37" ht="20.1" customHeight="1" spans="1:10">
      <c r="A37" s="16" t="s">
        <v>12</v>
      </c>
      <c r="B37" s="27">
        <f>B38+B39-B62+B63+B65+B64</f>
        <v>167016</v>
      </c>
      <c r="C37" s="27">
        <f>C38+C39-C62+C63+C65+C64</f>
        <v>170802</v>
      </c>
      <c r="D37" s="13">
        <f t="shared" si="6"/>
        <v>3786</v>
      </c>
      <c r="E37" s="14">
        <f t="shared" si="7"/>
        <v>2.26684868515591</v>
      </c>
      <c r="F37" s="16" t="s">
        <v>13</v>
      </c>
      <c r="G37" s="28">
        <f>B37</f>
        <v>167016</v>
      </c>
      <c r="H37" s="28">
        <f>C37</f>
        <v>170802</v>
      </c>
      <c r="I37" s="17">
        <f t="shared" si="8"/>
        <v>3786</v>
      </c>
      <c r="J37" s="14">
        <f t="shared" ref="J37:J41" si="9">I37*100/G37</f>
        <v>2.26684868515591</v>
      </c>
    </row>
    <row r="38" ht="20.1" customHeight="1" spans="1:10">
      <c r="A38" s="16" t="s">
        <v>14</v>
      </c>
      <c r="B38" s="27">
        <v>77795</v>
      </c>
      <c r="C38" s="27">
        <v>84797</v>
      </c>
      <c r="D38" s="13">
        <f t="shared" si="6"/>
        <v>7002</v>
      </c>
      <c r="E38" s="14">
        <f t="shared" si="7"/>
        <v>9.00057844334469</v>
      </c>
      <c r="F38" s="24" t="s">
        <v>45</v>
      </c>
      <c r="G38" s="20">
        <v>67854</v>
      </c>
      <c r="H38" s="20">
        <v>69554</v>
      </c>
      <c r="I38" s="20">
        <f t="shared" si="8"/>
        <v>1700</v>
      </c>
      <c r="J38" s="34">
        <f t="shared" si="9"/>
        <v>2.50537919651015</v>
      </c>
    </row>
    <row r="39" ht="20.1" customHeight="1" spans="1:10">
      <c r="A39" s="16" t="s">
        <v>16</v>
      </c>
      <c r="B39" s="27">
        <f>B40+B45</f>
        <v>77569</v>
      </c>
      <c r="C39" s="27">
        <f>C40+C45</f>
        <v>83344</v>
      </c>
      <c r="D39" s="13">
        <f t="shared" si="6"/>
        <v>5775</v>
      </c>
      <c r="E39" s="14">
        <f t="shared" si="7"/>
        <v>7.44498446544367</v>
      </c>
      <c r="F39" s="24" t="s">
        <v>46</v>
      </c>
      <c r="G39" s="20">
        <v>8440</v>
      </c>
      <c r="H39" s="20">
        <v>8322</v>
      </c>
      <c r="I39" s="20">
        <f t="shared" si="8"/>
        <v>-118</v>
      </c>
      <c r="J39" s="34">
        <f t="shared" si="9"/>
        <v>-1.39810426540284</v>
      </c>
    </row>
    <row r="40" ht="20.1" customHeight="1" spans="1:10">
      <c r="A40" s="18" t="s">
        <v>17</v>
      </c>
      <c r="B40" s="27">
        <f>B41+B42+B43+B44</f>
        <v>3122</v>
      </c>
      <c r="C40" s="27">
        <f>C41+C42+C43+C44</f>
        <v>3273</v>
      </c>
      <c r="D40" s="13">
        <f t="shared" si="6"/>
        <v>151</v>
      </c>
      <c r="E40" s="14">
        <f t="shared" si="7"/>
        <v>4.83664317745035</v>
      </c>
      <c r="F40" s="24" t="s">
        <v>47</v>
      </c>
      <c r="G40" s="20">
        <v>90722</v>
      </c>
      <c r="H40" s="20">
        <f>H37-H38-H39</f>
        <v>92926</v>
      </c>
      <c r="I40" s="20">
        <f t="shared" si="8"/>
        <v>2204</v>
      </c>
      <c r="J40" s="34">
        <f t="shared" si="9"/>
        <v>2.42939970459205</v>
      </c>
    </row>
    <row r="41" ht="20.1" customHeight="1" spans="1:11">
      <c r="A41" s="21" t="s">
        <v>18</v>
      </c>
      <c r="B41" s="29">
        <f>1985+785</f>
        <v>2770</v>
      </c>
      <c r="C41" s="29">
        <f>2176+785</f>
        <v>2961</v>
      </c>
      <c r="D41" s="22">
        <f t="shared" si="6"/>
        <v>191</v>
      </c>
      <c r="E41" s="23">
        <f t="shared" si="7"/>
        <v>6.89530685920578</v>
      </c>
      <c r="F41" s="16" t="s">
        <v>15</v>
      </c>
      <c r="G41" s="17">
        <f>B61</f>
        <v>16311</v>
      </c>
      <c r="H41" s="30"/>
      <c r="I41" s="17">
        <f t="shared" si="8"/>
        <v>-16311</v>
      </c>
      <c r="J41" s="33">
        <f t="shared" si="9"/>
        <v>-100</v>
      </c>
      <c r="K41" s="2">
        <f>H38/H36</f>
        <v>0.407220055971242</v>
      </c>
    </row>
    <row r="42" ht="20.1" customHeight="1" spans="1:10">
      <c r="A42" s="21" t="s">
        <v>19</v>
      </c>
      <c r="B42" s="22"/>
      <c r="C42" s="22"/>
      <c r="D42" s="22">
        <f t="shared" si="6"/>
        <v>0</v>
      </c>
      <c r="E42" s="23"/>
      <c r="F42" s="24"/>
      <c r="G42" s="20"/>
      <c r="H42" s="20"/>
      <c r="I42" s="20"/>
      <c r="J42" s="34"/>
    </row>
    <row r="43" ht="20.1" customHeight="1" spans="1:10">
      <c r="A43" s="21" t="s">
        <v>20</v>
      </c>
      <c r="B43" s="22">
        <v>178</v>
      </c>
      <c r="C43" s="22">
        <v>178</v>
      </c>
      <c r="D43" s="22">
        <f t="shared" si="6"/>
        <v>0</v>
      </c>
      <c r="E43" s="23">
        <f t="shared" ref="E43:E47" si="10">D43/B43*100</f>
        <v>0</v>
      </c>
      <c r="F43" s="24"/>
      <c r="G43" s="20"/>
      <c r="H43" s="20"/>
      <c r="I43" s="20"/>
      <c r="J43" s="34"/>
    </row>
    <row r="44" ht="20.1" customHeight="1" spans="1:10">
      <c r="A44" s="21" t="s">
        <v>21</v>
      </c>
      <c r="B44" s="22">
        <f>174</f>
        <v>174</v>
      </c>
      <c r="C44" s="22">
        <v>134</v>
      </c>
      <c r="D44" s="22">
        <f t="shared" si="6"/>
        <v>-40</v>
      </c>
      <c r="E44" s="23"/>
      <c r="F44" s="19"/>
      <c r="G44" s="20"/>
      <c r="H44" s="20"/>
      <c r="I44" s="20"/>
      <c r="J44" s="34"/>
    </row>
    <row r="45" ht="20.1" customHeight="1" spans="1:12">
      <c r="A45" s="18" t="s">
        <v>22</v>
      </c>
      <c r="B45" s="13">
        <f>SUM(B46:B60)</f>
        <v>74447</v>
      </c>
      <c r="C45" s="13">
        <f>SUM(C46:C60)</f>
        <v>80071</v>
      </c>
      <c r="D45" s="13">
        <f t="shared" si="6"/>
        <v>5624</v>
      </c>
      <c r="E45" s="14">
        <f t="shared" si="10"/>
        <v>7.5543675366368</v>
      </c>
      <c r="F45" s="16"/>
      <c r="G45" s="20"/>
      <c r="H45" s="20"/>
      <c r="I45" s="20"/>
      <c r="J45" s="34"/>
      <c r="K45" s="35">
        <f>H40+H44</f>
        <v>92926</v>
      </c>
      <c r="L45" s="2">
        <f>K45/G40</f>
        <v>1.02429399704592</v>
      </c>
    </row>
    <row r="46" ht="20.1" customHeight="1" spans="1:11">
      <c r="A46" s="21" t="s">
        <v>23</v>
      </c>
      <c r="B46" s="22">
        <v>893</v>
      </c>
      <c r="C46" s="22">
        <v>913</v>
      </c>
      <c r="D46" s="22">
        <f t="shared" si="6"/>
        <v>20</v>
      </c>
      <c r="E46" s="23">
        <f t="shared" si="10"/>
        <v>2.23964165733483</v>
      </c>
      <c r="F46" s="19"/>
      <c r="G46" s="20"/>
      <c r="H46" s="20"/>
      <c r="I46" s="20"/>
      <c r="J46" s="34"/>
      <c r="K46" s="2">
        <f>K45/H36</f>
        <v>0.544056861160876</v>
      </c>
    </row>
    <row r="47" ht="20.1" customHeight="1" spans="1:10">
      <c r="A47" s="21" t="s">
        <v>24</v>
      </c>
      <c r="B47" s="22">
        <v>53754</v>
      </c>
      <c r="C47" s="22">
        <f>53754+5604</f>
        <v>59358</v>
      </c>
      <c r="D47" s="22">
        <f t="shared" si="6"/>
        <v>5604</v>
      </c>
      <c r="E47" s="23">
        <f t="shared" si="10"/>
        <v>10.425270677531</v>
      </c>
      <c r="F47" s="19"/>
      <c r="G47" s="20"/>
      <c r="H47" s="20"/>
      <c r="I47" s="20"/>
      <c r="J47" s="34"/>
    </row>
    <row r="48" ht="20.1" customHeight="1" spans="1:10">
      <c r="A48" s="21" t="s">
        <v>25</v>
      </c>
      <c r="B48" s="22"/>
      <c r="C48" s="22"/>
      <c r="D48" s="22">
        <f t="shared" si="6"/>
        <v>0</v>
      </c>
      <c r="E48" s="23"/>
      <c r="F48" s="19"/>
      <c r="G48" s="20"/>
      <c r="H48" s="20"/>
      <c r="I48" s="20"/>
      <c r="J48" s="34"/>
    </row>
    <row r="49" ht="20.1" customHeight="1" spans="1:10">
      <c r="A49" s="21" t="s">
        <v>26</v>
      </c>
      <c r="B49" s="22">
        <v>57</v>
      </c>
      <c r="C49" s="22">
        <v>57</v>
      </c>
      <c r="D49" s="22">
        <f t="shared" si="6"/>
        <v>0</v>
      </c>
      <c r="E49" s="23"/>
      <c r="F49" s="19"/>
      <c r="G49" s="20"/>
      <c r="H49" s="20"/>
      <c r="I49" s="20"/>
      <c r="J49" s="34"/>
    </row>
    <row r="50" ht="20.1" customHeight="1" spans="1:10">
      <c r="A50" s="21" t="s">
        <v>27</v>
      </c>
      <c r="B50" s="22">
        <v>13270</v>
      </c>
      <c r="C50" s="22">
        <v>13270</v>
      </c>
      <c r="D50" s="22">
        <f t="shared" si="6"/>
        <v>0</v>
      </c>
      <c r="E50" s="23">
        <f>D50/B50*100</f>
        <v>0</v>
      </c>
      <c r="F50" s="19"/>
      <c r="G50" s="20"/>
      <c r="H50" s="20"/>
      <c r="I50" s="20"/>
      <c r="J50" s="34"/>
    </row>
    <row r="51" ht="20.1" customHeight="1" spans="1:10">
      <c r="A51" s="21" t="s">
        <v>28</v>
      </c>
      <c r="B51" s="22"/>
      <c r="C51" s="22"/>
      <c r="D51" s="22">
        <f t="shared" si="6"/>
        <v>0</v>
      </c>
      <c r="E51" s="23"/>
      <c r="F51" s="19"/>
      <c r="G51" s="20"/>
      <c r="H51" s="20"/>
      <c r="I51" s="20"/>
      <c r="J51" s="34"/>
    </row>
    <row r="52" ht="20.1" customHeight="1" spans="1:10">
      <c r="A52" s="21" t="s">
        <v>29</v>
      </c>
      <c r="B52" s="22">
        <v>473</v>
      </c>
      <c r="C52" s="22">
        <v>473</v>
      </c>
      <c r="D52" s="22">
        <f t="shared" si="6"/>
        <v>0</v>
      </c>
      <c r="E52" s="23">
        <f>D52/B52*100</f>
        <v>0</v>
      </c>
      <c r="F52" s="19"/>
      <c r="G52" s="20"/>
      <c r="H52" s="20"/>
      <c r="I52" s="20"/>
      <c r="J52" s="34"/>
    </row>
    <row r="53" ht="20.1" customHeight="1" spans="1:10">
      <c r="A53" s="21" t="s">
        <v>30</v>
      </c>
      <c r="B53" s="22"/>
      <c r="C53" s="22"/>
      <c r="D53" s="22">
        <f t="shared" si="6"/>
        <v>0</v>
      </c>
      <c r="E53" s="23"/>
      <c r="F53" s="19"/>
      <c r="G53" s="20"/>
      <c r="H53" s="20"/>
      <c r="I53" s="20"/>
      <c r="J53" s="34"/>
    </row>
    <row r="54" ht="20.1" customHeight="1" spans="1:10">
      <c r="A54" s="21" t="s">
        <v>31</v>
      </c>
      <c r="B54" s="22"/>
      <c r="C54" s="22"/>
      <c r="D54" s="22">
        <f t="shared" si="6"/>
        <v>0</v>
      </c>
      <c r="E54" s="23"/>
      <c r="F54" s="19"/>
      <c r="G54" s="20"/>
      <c r="H54" s="20"/>
      <c r="I54" s="20"/>
      <c r="J54" s="34"/>
    </row>
    <row r="55" ht="20.1" customHeight="1" spans="1:10">
      <c r="A55" s="21" t="s">
        <v>32</v>
      </c>
      <c r="B55" s="22"/>
      <c r="C55" s="22"/>
      <c r="D55" s="22">
        <f t="shared" si="6"/>
        <v>0</v>
      </c>
      <c r="E55" s="23"/>
      <c r="F55" s="19"/>
      <c r="G55" s="20"/>
      <c r="H55" s="20"/>
      <c r="I55" s="20"/>
      <c r="J55" s="34"/>
    </row>
    <row r="56" ht="20.1" customHeight="1" spans="1:10">
      <c r="A56" s="21" t="s">
        <v>33</v>
      </c>
      <c r="B56" s="22"/>
      <c r="C56" s="22"/>
      <c r="D56" s="22">
        <f t="shared" si="6"/>
        <v>0</v>
      </c>
      <c r="E56" s="23"/>
      <c r="F56" s="19"/>
      <c r="G56" s="20"/>
      <c r="H56" s="20"/>
      <c r="I56" s="20"/>
      <c r="J56" s="34"/>
    </row>
    <row r="57" ht="20.1" customHeight="1" spans="1:10">
      <c r="A57" s="21" t="s">
        <v>34</v>
      </c>
      <c r="B57" s="22"/>
      <c r="C57" s="22"/>
      <c r="D57" s="22">
        <f t="shared" si="6"/>
        <v>0</v>
      </c>
      <c r="E57" s="23"/>
      <c r="F57" s="19"/>
      <c r="G57" s="20"/>
      <c r="H57" s="20"/>
      <c r="I57" s="20"/>
      <c r="J57" s="34"/>
    </row>
    <row r="58" ht="20.1" customHeight="1" spans="1:10">
      <c r="A58" s="21" t="s">
        <v>35</v>
      </c>
      <c r="B58" s="22"/>
      <c r="C58" s="22"/>
      <c r="D58" s="22">
        <f t="shared" si="6"/>
        <v>0</v>
      </c>
      <c r="E58" s="23"/>
      <c r="F58" s="19"/>
      <c r="G58" s="20"/>
      <c r="H58" s="20"/>
      <c r="I58" s="20"/>
      <c r="J58" s="34"/>
    </row>
    <row r="59" ht="20.1" customHeight="1" spans="1:10">
      <c r="A59" s="21" t="s">
        <v>36</v>
      </c>
      <c r="B59" s="22">
        <v>3134</v>
      </c>
      <c r="C59" s="22">
        <v>3134</v>
      </c>
      <c r="D59" s="22">
        <f t="shared" si="6"/>
        <v>0</v>
      </c>
      <c r="E59" s="23">
        <f t="shared" ref="E59:E61" si="11">D59/B59*100</f>
        <v>0</v>
      </c>
      <c r="F59" s="19"/>
      <c r="G59" s="20"/>
      <c r="H59" s="20"/>
      <c r="I59" s="20"/>
      <c r="J59" s="34"/>
    </row>
    <row r="60" ht="20.1" customHeight="1" spans="1:10">
      <c r="A60" s="21" t="s">
        <v>37</v>
      </c>
      <c r="B60" s="22">
        <v>2866</v>
      </c>
      <c r="C60" s="22">
        <v>2866</v>
      </c>
      <c r="D60" s="22">
        <f t="shared" si="6"/>
        <v>0</v>
      </c>
      <c r="E60" s="23">
        <f t="shared" si="11"/>
        <v>0</v>
      </c>
      <c r="F60" s="19"/>
      <c r="G60" s="20"/>
      <c r="H60" s="20"/>
      <c r="I60" s="20"/>
      <c r="J60" s="34"/>
    </row>
    <row r="61" ht="20.1" customHeight="1" spans="1:10">
      <c r="A61" s="16" t="s">
        <v>38</v>
      </c>
      <c r="B61" s="13">
        <v>16311</v>
      </c>
      <c r="C61" s="13"/>
      <c r="D61" s="13">
        <f t="shared" si="6"/>
        <v>-16311</v>
      </c>
      <c r="E61" s="14">
        <f t="shared" si="11"/>
        <v>-100</v>
      </c>
      <c r="F61" s="19"/>
      <c r="G61" s="20"/>
      <c r="H61" s="20"/>
      <c r="I61" s="20"/>
      <c r="J61" s="34"/>
    </row>
    <row r="62" ht="20.1" customHeight="1" spans="1:10">
      <c r="A62" s="16" t="s">
        <v>39</v>
      </c>
      <c r="B62" s="13">
        <v>939</v>
      </c>
      <c r="C62" s="13">
        <v>939</v>
      </c>
      <c r="D62" s="13">
        <f t="shared" si="6"/>
        <v>0</v>
      </c>
      <c r="E62" s="14"/>
      <c r="F62" s="19"/>
      <c r="G62" s="20"/>
      <c r="H62" s="20"/>
      <c r="I62" s="20"/>
      <c r="J62" s="34"/>
    </row>
    <row r="63" ht="20.1" customHeight="1" spans="1:10">
      <c r="A63" s="16" t="s">
        <v>48</v>
      </c>
      <c r="B63" s="13">
        <v>10000</v>
      </c>
      <c r="C63" s="13"/>
      <c r="D63" s="13">
        <f t="shared" si="6"/>
        <v>-10000</v>
      </c>
      <c r="E63" s="14"/>
      <c r="F63" s="19"/>
      <c r="G63" s="20"/>
      <c r="H63" s="20"/>
      <c r="I63" s="20"/>
      <c r="J63" s="34"/>
    </row>
    <row r="64" ht="20.1" customHeight="1" spans="1:10">
      <c r="A64" s="16" t="s">
        <v>49</v>
      </c>
      <c r="B64" s="13"/>
      <c r="C64" s="13">
        <v>3600</v>
      </c>
      <c r="D64" s="13"/>
      <c r="E64" s="14"/>
      <c r="F64" s="19"/>
      <c r="G64" s="20"/>
      <c r="H64" s="20"/>
      <c r="I64" s="20"/>
      <c r="J64" s="34"/>
    </row>
    <row r="65" ht="20.1" customHeight="1" spans="1:10">
      <c r="A65" s="16" t="s">
        <v>50</v>
      </c>
      <c r="B65" s="13">
        <v>2591</v>
      </c>
      <c r="C65" s="13"/>
      <c r="D65" s="13">
        <f t="shared" ref="D65:D92" si="12">C65-B65</f>
        <v>-2591</v>
      </c>
      <c r="E65" s="14"/>
      <c r="F65" s="19"/>
      <c r="G65" s="20"/>
      <c r="H65" s="20"/>
      <c r="I65" s="20"/>
      <c r="J65" s="34"/>
    </row>
    <row r="66" ht="20.45" customHeight="1" spans="1:10">
      <c r="A66" s="12" t="s">
        <v>51</v>
      </c>
      <c r="B66" s="26">
        <f t="shared" ref="B66:B92" si="13">B6-B36</f>
        <v>864375</v>
      </c>
      <c r="C66" s="26">
        <f t="shared" ref="C66:C92" si="14">C6-C36</f>
        <v>725694</v>
      </c>
      <c r="D66" s="13">
        <f t="shared" si="12"/>
        <v>-138681</v>
      </c>
      <c r="E66" s="14">
        <f t="shared" ref="E66:E73" si="15">D66/B66*100</f>
        <v>-16.0440780911063</v>
      </c>
      <c r="F66" s="12" t="s">
        <v>52</v>
      </c>
      <c r="G66" s="36">
        <f>SUM(G67:G69)</f>
        <v>864375</v>
      </c>
      <c r="H66" s="36">
        <f>SUM(H67:H69)</f>
        <v>722094</v>
      </c>
      <c r="I66" s="36">
        <f t="shared" ref="I66:I69" si="16">H66-G66</f>
        <v>-142281</v>
      </c>
      <c r="J66" s="39">
        <f t="shared" ref="J66:J68" si="17">I66*100/G66</f>
        <v>-16.4605639913232</v>
      </c>
    </row>
    <row r="67" ht="20.45" customHeight="1" spans="1:10">
      <c r="A67" s="16" t="s">
        <v>12</v>
      </c>
      <c r="B67" s="26">
        <f t="shared" si="13"/>
        <v>654335</v>
      </c>
      <c r="C67" s="26">
        <f t="shared" si="14"/>
        <v>722094</v>
      </c>
      <c r="D67" s="13">
        <f t="shared" si="12"/>
        <v>67759</v>
      </c>
      <c r="E67" s="14">
        <f t="shared" si="15"/>
        <v>10.3553989928706</v>
      </c>
      <c r="F67" s="16" t="s">
        <v>53</v>
      </c>
      <c r="G67" s="36">
        <f>B67</f>
        <v>654335</v>
      </c>
      <c r="H67" s="26">
        <f>C67</f>
        <v>722094</v>
      </c>
      <c r="I67" s="13">
        <f t="shared" si="16"/>
        <v>67759</v>
      </c>
      <c r="J67" s="33">
        <f t="shared" si="17"/>
        <v>10.3553989928706</v>
      </c>
    </row>
    <row r="68" ht="20.45" customHeight="1" spans="1:10">
      <c r="A68" s="16" t="s">
        <v>14</v>
      </c>
      <c r="B68" s="26">
        <f t="shared" si="13"/>
        <v>230921</v>
      </c>
      <c r="C68" s="26">
        <f t="shared" si="14"/>
        <v>265287</v>
      </c>
      <c r="D68" s="13">
        <f t="shared" si="12"/>
        <v>34366</v>
      </c>
      <c r="E68" s="14">
        <f t="shared" si="15"/>
        <v>14.8821458420845</v>
      </c>
      <c r="F68" s="16" t="s">
        <v>15</v>
      </c>
      <c r="G68" s="17">
        <f>B91</f>
        <v>210040</v>
      </c>
      <c r="H68" s="17">
        <f>C91</f>
        <v>0</v>
      </c>
      <c r="I68" s="36">
        <f t="shared" si="16"/>
        <v>-210040</v>
      </c>
      <c r="J68" s="33">
        <f t="shared" si="17"/>
        <v>-100</v>
      </c>
    </row>
    <row r="69" ht="20.45" customHeight="1" spans="1:10">
      <c r="A69" s="16" t="s">
        <v>16</v>
      </c>
      <c r="B69" s="26">
        <f t="shared" si="13"/>
        <v>423555</v>
      </c>
      <c r="C69" s="26">
        <f t="shared" si="14"/>
        <v>458281</v>
      </c>
      <c r="D69" s="13">
        <f t="shared" si="12"/>
        <v>34726</v>
      </c>
      <c r="E69" s="14">
        <f t="shared" si="15"/>
        <v>8.19869910637343</v>
      </c>
      <c r="F69" s="16"/>
      <c r="G69" s="20"/>
      <c r="H69" s="20"/>
      <c r="I69" s="20">
        <f t="shared" si="16"/>
        <v>0</v>
      </c>
      <c r="J69" s="34"/>
    </row>
    <row r="70" ht="20.45" customHeight="1" spans="1:10">
      <c r="A70" s="18" t="s">
        <v>17</v>
      </c>
      <c r="B70" s="26">
        <f t="shared" si="13"/>
        <v>12220</v>
      </c>
      <c r="C70" s="26">
        <f t="shared" si="14"/>
        <v>11962</v>
      </c>
      <c r="D70" s="13">
        <f t="shared" si="12"/>
        <v>-258</v>
      </c>
      <c r="E70" s="14">
        <f t="shared" si="15"/>
        <v>-2.11129296235679</v>
      </c>
      <c r="F70" s="19"/>
      <c r="G70" s="20"/>
      <c r="H70" s="20"/>
      <c r="I70" s="20"/>
      <c r="J70" s="34"/>
    </row>
    <row r="71" ht="20.45" customHeight="1" spans="1:10">
      <c r="A71" s="21" t="s">
        <v>18</v>
      </c>
      <c r="B71" s="37">
        <f t="shared" si="13"/>
        <v>7504</v>
      </c>
      <c r="C71" s="37">
        <f t="shared" si="14"/>
        <v>7515</v>
      </c>
      <c r="D71" s="22">
        <f t="shared" si="12"/>
        <v>11</v>
      </c>
      <c r="E71" s="23">
        <f t="shared" si="15"/>
        <v>0.146588486140725</v>
      </c>
      <c r="F71" s="19"/>
      <c r="G71" s="20"/>
      <c r="H71" s="20"/>
      <c r="I71" s="20"/>
      <c r="J71" s="34"/>
    </row>
    <row r="72" ht="20.45" customHeight="1" spans="1:10">
      <c r="A72" s="21" t="s">
        <v>19</v>
      </c>
      <c r="B72" s="37">
        <f t="shared" si="13"/>
        <v>4484</v>
      </c>
      <c r="C72" s="37">
        <f t="shared" si="14"/>
        <v>4484</v>
      </c>
      <c r="D72" s="22">
        <f t="shared" si="12"/>
        <v>0</v>
      </c>
      <c r="E72" s="23">
        <f t="shared" si="15"/>
        <v>0</v>
      </c>
      <c r="F72" s="19"/>
      <c r="G72" s="20"/>
      <c r="H72" s="20"/>
      <c r="I72" s="20"/>
      <c r="J72" s="34"/>
    </row>
    <row r="73" ht="20.45" customHeight="1" spans="1:10">
      <c r="A73" s="21" t="s">
        <v>20</v>
      </c>
      <c r="B73" s="37">
        <f t="shared" si="13"/>
        <v>434</v>
      </c>
      <c r="C73" s="37">
        <f t="shared" si="14"/>
        <v>434</v>
      </c>
      <c r="D73" s="22">
        <f t="shared" si="12"/>
        <v>0</v>
      </c>
      <c r="E73" s="23">
        <f t="shared" si="15"/>
        <v>0</v>
      </c>
      <c r="F73" s="19"/>
      <c r="G73" s="20"/>
      <c r="H73" s="20"/>
      <c r="I73" s="20"/>
      <c r="J73" s="34"/>
    </row>
    <row r="74" ht="20.45" customHeight="1" spans="1:10">
      <c r="A74" s="21" t="s">
        <v>21</v>
      </c>
      <c r="B74" s="37">
        <f t="shared" si="13"/>
        <v>-202</v>
      </c>
      <c r="C74" s="37">
        <f t="shared" si="14"/>
        <v>-471</v>
      </c>
      <c r="D74" s="22">
        <f t="shared" si="12"/>
        <v>-269</v>
      </c>
      <c r="E74" s="23"/>
      <c r="F74" s="19"/>
      <c r="G74" s="20"/>
      <c r="H74" s="20"/>
      <c r="I74" s="20"/>
      <c r="J74" s="34"/>
    </row>
    <row r="75" ht="20.45" customHeight="1" spans="1:10">
      <c r="A75" s="18" t="s">
        <v>22</v>
      </c>
      <c r="B75" s="26">
        <f t="shared" si="13"/>
        <v>411335</v>
      </c>
      <c r="C75" s="26">
        <f t="shared" si="14"/>
        <v>446319</v>
      </c>
      <c r="D75" s="13">
        <f t="shared" si="12"/>
        <v>34984</v>
      </c>
      <c r="E75" s="14">
        <f t="shared" ref="E75:E81" si="18">D75/B75*100</f>
        <v>8.50498985012216</v>
      </c>
      <c r="F75" s="19"/>
      <c r="G75" s="20"/>
      <c r="H75" s="20"/>
      <c r="I75" s="20"/>
      <c r="J75" s="34"/>
    </row>
    <row r="76" ht="20.45" customHeight="1" spans="1:10">
      <c r="A76" s="21" t="s">
        <v>23</v>
      </c>
      <c r="B76" s="37">
        <f t="shared" si="13"/>
        <v>3261</v>
      </c>
      <c r="C76" s="37">
        <f t="shared" si="14"/>
        <v>3411</v>
      </c>
      <c r="D76" s="22">
        <f t="shared" si="12"/>
        <v>150</v>
      </c>
      <c r="E76" s="23">
        <f t="shared" si="18"/>
        <v>4.59981600735971</v>
      </c>
      <c r="F76" s="19"/>
      <c r="G76" s="20"/>
      <c r="H76" s="20"/>
      <c r="I76" s="20"/>
      <c r="J76" s="34"/>
    </row>
    <row r="77" ht="20.45" customHeight="1" spans="1:10">
      <c r="A77" s="21" t="s">
        <v>24</v>
      </c>
      <c r="B77" s="37">
        <f t="shared" si="13"/>
        <v>213895</v>
      </c>
      <c r="C77" s="37">
        <f t="shared" si="14"/>
        <v>245633</v>
      </c>
      <c r="D77" s="22">
        <f t="shared" si="12"/>
        <v>31738</v>
      </c>
      <c r="E77" s="23">
        <f t="shared" si="18"/>
        <v>14.8381215082166</v>
      </c>
      <c r="F77" s="19"/>
      <c r="G77" s="20"/>
      <c r="H77" s="20"/>
      <c r="I77" s="20"/>
      <c r="J77" s="34"/>
    </row>
    <row r="78" ht="20.45" customHeight="1" spans="1:10">
      <c r="A78" s="21" t="s">
        <v>25</v>
      </c>
      <c r="B78" s="37">
        <f t="shared" si="13"/>
        <v>29100</v>
      </c>
      <c r="C78" s="37">
        <f t="shared" si="14"/>
        <v>31520</v>
      </c>
      <c r="D78" s="22">
        <f t="shared" si="12"/>
        <v>2420</v>
      </c>
      <c r="E78" s="23">
        <f t="shared" si="18"/>
        <v>8.31615120274914</v>
      </c>
      <c r="F78" s="19"/>
      <c r="G78" s="20"/>
      <c r="H78" s="20"/>
      <c r="I78" s="20"/>
      <c r="J78" s="34"/>
    </row>
    <row r="79" ht="20.45" customHeight="1" spans="1:10">
      <c r="A79" s="21" t="s">
        <v>26</v>
      </c>
      <c r="B79" s="37">
        <f t="shared" si="13"/>
        <v>34284</v>
      </c>
      <c r="C79" s="37">
        <f t="shared" si="14"/>
        <v>34284</v>
      </c>
      <c r="D79" s="22">
        <f t="shared" si="12"/>
        <v>0</v>
      </c>
      <c r="E79" s="23">
        <f t="shared" si="18"/>
        <v>0</v>
      </c>
      <c r="F79" s="19"/>
      <c r="G79" s="20"/>
      <c r="H79" s="20"/>
      <c r="I79" s="20"/>
      <c r="J79" s="34"/>
    </row>
    <row r="80" ht="20.45" customHeight="1" spans="1:10">
      <c r="A80" s="21" t="s">
        <v>27</v>
      </c>
      <c r="B80" s="37">
        <f t="shared" si="13"/>
        <v>79178</v>
      </c>
      <c r="C80" s="37">
        <f t="shared" si="14"/>
        <v>79178</v>
      </c>
      <c r="D80" s="22">
        <f t="shared" si="12"/>
        <v>0</v>
      </c>
      <c r="E80" s="23">
        <f t="shared" si="18"/>
        <v>0</v>
      </c>
      <c r="F80" s="19"/>
      <c r="G80" s="20"/>
      <c r="H80" s="20"/>
      <c r="I80" s="20"/>
      <c r="J80" s="34"/>
    </row>
    <row r="81" ht="20.45" customHeight="1" spans="1:10">
      <c r="A81" s="21" t="s">
        <v>28</v>
      </c>
      <c r="B81" s="37">
        <f t="shared" si="13"/>
        <v>45163</v>
      </c>
      <c r="C81" s="37">
        <f t="shared" si="14"/>
        <v>45839</v>
      </c>
      <c r="D81" s="22">
        <f t="shared" si="12"/>
        <v>676</v>
      </c>
      <c r="E81" s="23">
        <f t="shared" si="18"/>
        <v>1.49680047826761</v>
      </c>
      <c r="F81" s="19"/>
      <c r="G81" s="20"/>
      <c r="H81" s="20"/>
      <c r="I81" s="20"/>
      <c r="J81" s="34"/>
    </row>
    <row r="82" ht="20.45" customHeight="1" spans="1:10">
      <c r="A82" s="21" t="s">
        <v>29</v>
      </c>
      <c r="B82" s="37">
        <f t="shared" si="13"/>
        <v>0</v>
      </c>
      <c r="C82" s="37">
        <f t="shared" si="14"/>
        <v>0</v>
      </c>
      <c r="D82" s="22">
        <f t="shared" si="12"/>
        <v>0</v>
      </c>
      <c r="E82" s="23"/>
      <c r="F82" s="19"/>
      <c r="G82" s="20"/>
      <c r="H82" s="20"/>
      <c r="I82" s="20"/>
      <c r="J82" s="34"/>
    </row>
    <row r="83" ht="20.45" customHeight="1" spans="1:10">
      <c r="A83" s="21" t="s">
        <v>30</v>
      </c>
      <c r="B83" s="37">
        <f t="shared" si="13"/>
        <v>0</v>
      </c>
      <c r="C83" s="37">
        <f t="shared" si="14"/>
        <v>0</v>
      </c>
      <c r="D83" s="22">
        <f t="shared" si="12"/>
        <v>0</v>
      </c>
      <c r="E83" s="23"/>
      <c r="F83" s="19"/>
      <c r="G83" s="20"/>
      <c r="H83" s="20"/>
      <c r="I83" s="20"/>
      <c r="J83" s="34"/>
    </row>
    <row r="84" ht="20.45" customHeight="1" spans="1:10">
      <c r="A84" s="21" t="s">
        <v>31</v>
      </c>
      <c r="B84" s="37">
        <f t="shared" si="13"/>
        <v>0</v>
      </c>
      <c r="C84" s="37">
        <f t="shared" si="14"/>
        <v>0</v>
      </c>
      <c r="D84" s="22">
        <f t="shared" si="12"/>
        <v>0</v>
      </c>
      <c r="E84" s="23"/>
      <c r="F84" s="19"/>
      <c r="G84" s="20"/>
      <c r="H84" s="20"/>
      <c r="I84" s="20"/>
      <c r="J84" s="34"/>
    </row>
    <row r="85" ht="20.45" customHeight="1" spans="1:10">
      <c r="A85" s="21" t="s">
        <v>32</v>
      </c>
      <c r="B85" s="37">
        <f t="shared" si="13"/>
        <v>0</v>
      </c>
      <c r="C85" s="37">
        <f t="shared" si="14"/>
        <v>0</v>
      </c>
      <c r="D85" s="22">
        <f t="shared" si="12"/>
        <v>0</v>
      </c>
      <c r="E85" s="23"/>
      <c r="F85" s="19"/>
      <c r="G85" s="20"/>
      <c r="H85" s="20"/>
      <c r="I85" s="20"/>
      <c r="J85" s="34"/>
    </row>
    <row r="86" ht="20.45" customHeight="1" spans="1:10">
      <c r="A86" s="21" t="s">
        <v>33</v>
      </c>
      <c r="B86" s="37">
        <f t="shared" si="13"/>
        <v>0</v>
      </c>
      <c r="C86" s="37">
        <f t="shared" si="14"/>
        <v>0</v>
      </c>
      <c r="D86" s="22">
        <f t="shared" si="12"/>
        <v>0</v>
      </c>
      <c r="E86" s="23"/>
      <c r="F86" s="19"/>
      <c r="G86" s="20"/>
      <c r="H86" s="20"/>
      <c r="I86" s="20"/>
      <c r="J86" s="34"/>
    </row>
    <row r="87" ht="20.45" customHeight="1" spans="1:10">
      <c r="A87" s="21" t="s">
        <v>34</v>
      </c>
      <c r="B87" s="37">
        <f t="shared" si="13"/>
        <v>0</v>
      </c>
      <c r="C87" s="37">
        <f t="shared" si="14"/>
        <v>0</v>
      </c>
      <c r="D87" s="22">
        <f t="shared" si="12"/>
        <v>0</v>
      </c>
      <c r="E87" s="23"/>
      <c r="F87" s="19"/>
      <c r="G87" s="20"/>
      <c r="H87" s="20"/>
      <c r="I87" s="20"/>
      <c r="J87" s="34"/>
    </row>
    <row r="88" ht="20.45" customHeight="1" spans="1:10">
      <c r="A88" s="21" t="s">
        <v>35</v>
      </c>
      <c r="B88" s="37">
        <f t="shared" si="13"/>
        <v>0</v>
      </c>
      <c r="C88" s="37">
        <f t="shared" si="14"/>
        <v>0</v>
      </c>
      <c r="D88" s="22">
        <f t="shared" si="12"/>
        <v>0</v>
      </c>
      <c r="E88" s="23"/>
      <c r="F88" s="19"/>
      <c r="G88" s="20"/>
      <c r="H88" s="20"/>
      <c r="I88" s="20"/>
      <c r="J88" s="34"/>
    </row>
    <row r="89" ht="20.45" customHeight="1" spans="1:10">
      <c r="A89" s="21" t="s">
        <v>36</v>
      </c>
      <c r="B89" s="37">
        <f t="shared" si="13"/>
        <v>20</v>
      </c>
      <c r="C89" s="37">
        <f t="shared" si="14"/>
        <v>20</v>
      </c>
      <c r="D89" s="22">
        <f t="shared" si="12"/>
        <v>0</v>
      </c>
      <c r="E89" s="23">
        <f t="shared" ref="E89:E92" si="19">D89/B89*100</f>
        <v>0</v>
      </c>
      <c r="F89" s="19"/>
      <c r="G89" s="19"/>
      <c r="H89" s="19"/>
      <c r="I89" s="19"/>
      <c r="J89" s="19"/>
    </row>
    <row r="90" ht="20.45" customHeight="1" spans="1:10">
      <c r="A90" s="21" t="s">
        <v>37</v>
      </c>
      <c r="B90" s="37">
        <f t="shared" si="13"/>
        <v>6434</v>
      </c>
      <c r="C90" s="37">
        <f t="shared" si="14"/>
        <v>6434</v>
      </c>
      <c r="D90" s="22">
        <f t="shared" si="12"/>
        <v>0</v>
      </c>
      <c r="E90" s="23">
        <f t="shared" si="19"/>
        <v>0</v>
      </c>
      <c r="F90" s="19"/>
      <c r="G90" s="19"/>
      <c r="H90" s="19"/>
      <c r="I90" s="19"/>
      <c r="J90" s="19"/>
    </row>
    <row r="91" ht="20.45" customHeight="1" spans="1:10">
      <c r="A91" s="16" t="s">
        <v>38</v>
      </c>
      <c r="B91" s="26">
        <f t="shared" si="13"/>
        <v>210040</v>
      </c>
      <c r="C91" s="26">
        <f t="shared" si="14"/>
        <v>0</v>
      </c>
      <c r="D91" s="13">
        <f t="shared" si="12"/>
        <v>-210040</v>
      </c>
      <c r="E91" s="14">
        <f t="shared" si="19"/>
        <v>-100</v>
      </c>
      <c r="F91" s="19"/>
      <c r="G91" s="19"/>
      <c r="H91" s="19"/>
      <c r="I91" s="19"/>
      <c r="J91" s="19"/>
    </row>
    <row r="92" ht="20.45" customHeight="1" spans="1:10">
      <c r="A92" s="16" t="s">
        <v>39</v>
      </c>
      <c r="B92" s="26">
        <f t="shared" si="13"/>
        <v>1474</v>
      </c>
      <c r="C92" s="26">
        <f t="shared" si="14"/>
        <v>1474</v>
      </c>
      <c r="D92" s="13">
        <f t="shared" si="12"/>
        <v>0</v>
      </c>
      <c r="E92" s="14">
        <f t="shared" si="19"/>
        <v>0</v>
      </c>
      <c r="F92" s="19"/>
      <c r="G92" s="19"/>
      <c r="H92" s="19"/>
      <c r="I92" s="19"/>
      <c r="J92" s="19"/>
    </row>
    <row r="93" ht="20.45" customHeight="1" spans="1:10">
      <c r="A93" s="16" t="s">
        <v>40</v>
      </c>
      <c r="B93" s="26"/>
      <c r="C93" s="26"/>
      <c r="D93" s="13"/>
      <c r="E93" s="14"/>
      <c r="F93" s="19"/>
      <c r="G93" s="19"/>
      <c r="H93" s="19"/>
      <c r="I93" s="19"/>
      <c r="J93" s="19"/>
    </row>
    <row r="94" ht="20.45" customHeight="1" spans="1:10">
      <c r="A94" s="16" t="s">
        <v>41</v>
      </c>
      <c r="B94" s="26">
        <f>B34-B63</f>
        <v>0</v>
      </c>
      <c r="C94" s="26">
        <f>C34-C63</f>
        <v>0</v>
      </c>
      <c r="D94" s="13">
        <f>C94-B94</f>
        <v>0</v>
      </c>
      <c r="E94" s="38"/>
      <c r="F94" s="38"/>
      <c r="G94" s="38"/>
      <c r="H94" s="38"/>
      <c r="I94" s="38"/>
      <c r="J94" s="38"/>
    </row>
    <row r="95" ht="18.75" customHeight="1" spans="1:10">
      <c r="A95" s="16" t="s">
        <v>50</v>
      </c>
      <c r="B95" s="26">
        <f>B35-B65</f>
        <v>1333</v>
      </c>
      <c r="C95" s="26">
        <f>C35-C65</f>
        <v>0</v>
      </c>
      <c r="D95" s="13">
        <f>C95-B95</f>
        <v>-1333</v>
      </c>
      <c r="E95" s="38"/>
      <c r="F95" s="38"/>
      <c r="G95" s="38"/>
      <c r="H95" s="38"/>
      <c r="I95" s="38"/>
      <c r="J95" s="38"/>
    </row>
  </sheetData>
  <mergeCells count="4">
    <mergeCell ref="A2:J2"/>
    <mergeCell ref="I3:J3"/>
    <mergeCell ref="A4:E4"/>
    <mergeCell ref="F4:J4"/>
  </mergeCells>
  <printOptions horizontalCentered="1" verticalCentered="1"/>
  <pageMargins left="0.789583333333333" right="0.589583333333333" top="0.469444444444444" bottom="0.469444444444444" header="0.509722222222222" footer="0.309722222222222"/>
  <pageSetup paperSize="9" scale="70" fitToWidth="0" fitToHeight="0" orientation="landscape" horizontalDpi="600" verticalDpi="600"/>
  <headerFooter alignWithMargins="0"/>
  <rowBreaks count="2" manualBreakCount="2">
    <brk id="35" max="255" man="1"/>
    <brk id="65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2016-11-24T01:14:04Z</dcterms:created>
  <dcterms:modified xsi:type="dcterms:W3CDTF">2016-11-24T01:15:15Z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